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RA TINTL_NL\Upravno vijeće - Odluke, rješenja, zapisnici i dr\24. sjednica_2024\"/>
    </mc:Choice>
  </mc:AlternateContent>
  <xr:revisionPtr revIDLastSave="0" documentId="13_ncr:1_{D058FA4F-E9EB-4BC4-BDEC-686E57084DDF}" xr6:coauthVersionLast="47" xr6:coauthVersionMax="47" xr10:uidLastSave="{00000000-0000-0000-0000-000000000000}"/>
  <bookViews>
    <workbookView xWindow="-120" yWindow="-120" windowWidth="29040" windowHeight="15840" firstSheet="4" activeTab="7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POSEBNI DIO" sheetId="14" r:id="rId8"/>
    <sheet name="POSEBNI IZVJEŠTAJI" sheetId="15" r:id="rId9"/>
    <sheet name="OBRAZLOŽENJA" sheetId="16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4" l="1"/>
  <c r="K47" i="14"/>
  <c r="K44" i="14"/>
  <c r="K43" i="14"/>
  <c r="K42" i="14"/>
  <c r="K41" i="14"/>
  <c r="K39" i="14"/>
  <c r="K38" i="14"/>
  <c r="K37" i="14"/>
  <c r="K36" i="14"/>
  <c r="K35" i="14"/>
  <c r="K32" i="14"/>
  <c r="K31" i="14"/>
  <c r="K29" i="14"/>
  <c r="K28" i="14"/>
  <c r="K27" i="14"/>
  <c r="K26" i="14"/>
  <c r="K23" i="14"/>
  <c r="K21" i="14"/>
  <c r="K19" i="14"/>
  <c r="J30" i="14"/>
  <c r="I30" i="14"/>
  <c r="H30" i="14"/>
  <c r="G30" i="14"/>
  <c r="C30" i="14"/>
  <c r="K30" i="14" s="1"/>
  <c r="D30" i="14"/>
  <c r="E30" i="14"/>
  <c r="F30" i="14"/>
  <c r="I12" i="7" l="1"/>
  <c r="H10" i="11"/>
  <c r="C17" i="8"/>
  <c r="D13" i="8"/>
  <c r="H23" i="8"/>
  <c r="H21" i="8"/>
  <c r="H14" i="8"/>
  <c r="H10" i="8"/>
  <c r="D22" i="8"/>
  <c r="C24" i="8"/>
  <c r="L69" i="3"/>
  <c r="L65" i="3"/>
  <c r="L62" i="3"/>
  <c r="L61" i="3"/>
  <c r="L60" i="3"/>
  <c r="L59" i="3"/>
  <c r="L57" i="3"/>
  <c r="L56" i="3"/>
  <c r="L55" i="3"/>
  <c r="L54" i="3"/>
  <c r="L53" i="3"/>
  <c r="L52" i="3"/>
  <c r="L50" i="3"/>
  <c r="L49" i="3"/>
  <c r="L48" i="3"/>
  <c r="L46" i="3"/>
  <c r="L45" i="3"/>
  <c r="L44" i="3"/>
  <c r="L43" i="3"/>
  <c r="L40" i="3"/>
  <c r="L38" i="3"/>
  <c r="L36" i="3"/>
  <c r="J47" i="3" l="1"/>
  <c r="I47" i="3"/>
  <c r="H47" i="3"/>
  <c r="G47" i="3"/>
  <c r="L22" i="3"/>
  <c r="L19" i="3"/>
  <c r="L16" i="3"/>
  <c r="L14" i="3"/>
  <c r="L47" i="3" l="1"/>
  <c r="J37" i="3"/>
  <c r="I37" i="3"/>
  <c r="H37" i="3"/>
  <c r="G37" i="3"/>
  <c r="J50" i="14"/>
  <c r="I50" i="14"/>
  <c r="H50" i="14"/>
  <c r="G50" i="14"/>
  <c r="F50" i="14"/>
  <c r="E50" i="14"/>
  <c r="D50" i="14"/>
  <c r="C50" i="14"/>
  <c r="J40" i="14"/>
  <c r="I40" i="14"/>
  <c r="H40" i="14"/>
  <c r="G40" i="14"/>
  <c r="F40" i="14"/>
  <c r="E40" i="14"/>
  <c r="D40" i="14"/>
  <c r="C40" i="14"/>
  <c r="K40" i="14" s="1"/>
  <c r="J34" i="14"/>
  <c r="I34" i="14"/>
  <c r="H34" i="14"/>
  <c r="G34" i="14"/>
  <c r="F34" i="14"/>
  <c r="E34" i="14"/>
  <c r="D34" i="14"/>
  <c r="C34" i="14"/>
  <c r="K34" i="14" s="1"/>
  <c r="K50" i="14" l="1"/>
  <c r="L37" i="3"/>
  <c r="J25" i="14"/>
  <c r="I25" i="14"/>
  <c r="H25" i="14"/>
  <c r="G25" i="14"/>
  <c r="J20" i="14"/>
  <c r="I20" i="14"/>
  <c r="H20" i="14"/>
  <c r="G20" i="14"/>
  <c r="F20" i="14"/>
  <c r="E20" i="14"/>
  <c r="D20" i="14"/>
  <c r="C20" i="14"/>
  <c r="K20" i="14" s="1"/>
  <c r="I49" i="14" l="1"/>
  <c r="I48" i="14" s="1"/>
  <c r="H49" i="14"/>
  <c r="H48" i="14" s="1"/>
  <c r="G49" i="14"/>
  <c r="G48" i="14" s="1"/>
  <c r="F49" i="14"/>
  <c r="F48" i="14" s="1"/>
  <c r="E49" i="14"/>
  <c r="E48" i="14" s="1"/>
  <c r="C49" i="14"/>
  <c r="J49" i="14"/>
  <c r="J48" i="14" s="1"/>
  <c r="J46" i="14"/>
  <c r="J45" i="14" s="1"/>
  <c r="I46" i="14"/>
  <c r="I45" i="14" s="1"/>
  <c r="H46" i="14"/>
  <c r="H45" i="14" s="1"/>
  <c r="G46" i="14"/>
  <c r="G45" i="14" s="1"/>
  <c r="F46" i="14"/>
  <c r="F45" i="14" s="1"/>
  <c r="E46" i="14"/>
  <c r="E45" i="14" s="1"/>
  <c r="D46" i="14"/>
  <c r="C46" i="14"/>
  <c r="F25" i="14"/>
  <c r="E25" i="14"/>
  <c r="D25" i="14"/>
  <c r="C25" i="14"/>
  <c r="K25" i="14" s="1"/>
  <c r="J22" i="14"/>
  <c r="I22" i="14"/>
  <c r="H22" i="14"/>
  <c r="G22" i="14"/>
  <c r="F22" i="14"/>
  <c r="E22" i="14"/>
  <c r="D22" i="14"/>
  <c r="C22" i="14"/>
  <c r="K22" i="14" s="1"/>
  <c r="J18" i="14"/>
  <c r="I18" i="14"/>
  <c r="H18" i="14"/>
  <c r="G18" i="14"/>
  <c r="F18" i="14"/>
  <c r="E18" i="14"/>
  <c r="D18" i="14"/>
  <c r="C18" i="14"/>
  <c r="K18" i="14" s="1"/>
  <c r="C45" i="14" l="1"/>
  <c r="K45" i="14" s="1"/>
  <c r="K46" i="14"/>
  <c r="C48" i="14"/>
  <c r="K48" i="14" s="1"/>
  <c r="K49" i="14"/>
  <c r="G17" i="14"/>
  <c r="E24" i="14"/>
  <c r="F24" i="14"/>
  <c r="J24" i="14"/>
  <c r="I24" i="14"/>
  <c r="F17" i="14"/>
  <c r="J17" i="14"/>
  <c r="G24" i="14"/>
  <c r="G16" i="14" s="1"/>
  <c r="G15" i="14" s="1"/>
  <c r="C24" i="14"/>
  <c r="C17" i="14"/>
  <c r="K17" i="14" s="1"/>
  <c r="H17" i="14"/>
  <c r="E17" i="14"/>
  <c r="I17" i="14"/>
  <c r="D49" i="14"/>
  <c r="H24" i="14"/>
  <c r="D17" i="14"/>
  <c r="D24" i="14"/>
  <c r="D45" i="14"/>
  <c r="G23" i="8"/>
  <c r="G21" i="8"/>
  <c r="G14" i="8"/>
  <c r="G10" i="8"/>
  <c r="C20" i="8"/>
  <c r="C22" i="8"/>
  <c r="C9" i="8"/>
  <c r="C13" i="8"/>
  <c r="H11" i="7"/>
  <c r="I11" i="7" s="1"/>
  <c r="G11" i="7"/>
  <c r="G10" i="7" s="1"/>
  <c r="F11" i="7"/>
  <c r="F10" i="7" s="1"/>
  <c r="G10" i="11"/>
  <c r="C9" i="11"/>
  <c r="C8" i="11" s="1"/>
  <c r="K65" i="3"/>
  <c r="K61" i="3"/>
  <c r="K53" i="3"/>
  <c r="K52" i="3"/>
  <c r="K49" i="3"/>
  <c r="K48" i="3"/>
  <c r="K46" i="3"/>
  <c r="K45" i="3"/>
  <c r="K44" i="3"/>
  <c r="K43" i="3"/>
  <c r="K40" i="3"/>
  <c r="K38" i="3"/>
  <c r="K36" i="3"/>
  <c r="K22" i="3"/>
  <c r="K19" i="3"/>
  <c r="K16" i="3"/>
  <c r="G21" i="3"/>
  <c r="G20" i="3" s="1"/>
  <c r="G18" i="3"/>
  <c r="G17" i="3" s="1"/>
  <c r="G15" i="3"/>
  <c r="G13" i="3"/>
  <c r="F9" i="11"/>
  <c r="E9" i="11"/>
  <c r="E8" i="11" s="1"/>
  <c r="D9" i="11"/>
  <c r="D8" i="11" s="1"/>
  <c r="F24" i="8"/>
  <c r="F22" i="8"/>
  <c r="H22" i="8" s="1"/>
  <c r="F20" i="8"/>
  <c r="H20" i="8" s="1"/>
  <c r="E20" i="8"/>
  <c r="E22" i="8"/>
  <c r="E24" i="8"/>
  <c r="D20" i="8"/>
  <c r="D24" i="8"/>
  <c r="F17" i="8"/>
  <c r="F13" i="8"/>
  <c r="H13" i="8" s="1"/>
  <c r="F9" i="8"/>
  <c r="H9" i="8" s="1"/>
  <c r="E17" i="8"/>
  <c r="E13" i="8"/>
  <c r="E9" i="8"/>
  <c r="D9" i="8"/>
  <c r="D17" i="8"/>
  <c r="D8" i="8" s="1"/>
  <c r="H10" i="7" l="1"/>
  <c r="I10" i="7" s="1"/>
  <c r="C8" i="8"/>
  <c r="K24" i="14"/>
  <c r="G22" i="8"/>
  <c r="C19" i="8"/>
  <c r="H9" i="11"/>
  <c r="G9" i="11"/>
  <c r="G9" i="8"/>
  <c r="D19" i="8"/>
  <c r="F8" i="8"/>
  <c r="H8" i="8" s="1"/>
  <c r="G13" i="8"/>
  <c r="G20" i="8"/>
  <c r="E19" i="8"/>
  <c r="E16" i="14"/>
  <c r="E15" i="14" s="1"/>
  <c r="H16" i="14"/>
  <c r="H15" i="14" s="1"/>
  <c r="I16" i="14"/>
  <c r="I15" i="14" s="1"/>
  <c r="J16" i="14"/>
  <c r="J15" i="14" s="1"/>
  <c r="C16" i="14"/>
  <c r="F16" i="14"/>
  <c r="F15" i="14" s="1"/>
  <c r="D48" i="14"/>
  <c r="D16" i="14"/>
  <c r="F8" i="11"/>
  <c r="H8" i="11" s="1"/>
  <c r="G12" i="3"/>
  <c r="G11" i="3" s="1"/>
  <c r="G17" i="1" s="1"/>
  <c r="G16" i="1" s="1"/>
  <c r="F19" i="8"/>
  <c r="E8" i="8"/>
  <c r="G68" i="3"/>
  <c r="G67" i="3" s="1"/>
  <c r="G66" i="3" s="1"/>
  <c r="J68" i="3"/>
  <c r="L68" i="3" s="1"/>
  <c r="J64" i="3"/>
  <c r="L64" i="3" s="1"/>
  <c r="J58" i="3"/>
  <c r="L58" i="3" s="1"/>
  <c r="J51" i="3"/>
  <c r="J42" i="3"/>
  <c r="L42" i="3" s="1"/>
  <c r="J39" i="3"/>
  <c r="J35" i="3"/>
  <c r="G64" i="3"/>
  <c r="G63" i="3" s="1"/>
  <c r="G58" i="3"/>
  <c r="G51" i="3"/>
  <c r="G42" i="3"/>
  <c r="G39" i="3"/>
  <c r="G35" i="3"/>
  <c r="H68" i="3"/>
  <c r="H67" i="3" s="1"/>
  <c r="H66" i="3" s="1"/>
  <c r="H21" i="1" s="1"/>
  <c r="H64" i="3"/>
  <c r="H63" i="3" s="1"/>
  <c r="H58" i="3"/>
  <c r="H51" i="3"/>
  <c r="H42" i="3"/>
  <c r="H39" i="3"/>
  <c r="H35" i="3"/>
  <c r="I39" i="3"/>
  <c r="I35" i="3"/>
  <c r="I68" i="3"/>
  <c r="I67" i="3" s="1"/>
  <c r="I66" i="3" s="1"/>
  <c r="I21" i="1" s="1"/>
  <c r="I64" i="3"/>
  <c r="I63" i="3" s="1"/>
  <c r="I58" i="3"/>
  <c r="I51" i="3"/>
  <c r="I42" i="3"/>
  <c r="J13" i="3"/>
  <c r="J15" i="3"/>
  <c r="J18" i="3"/>
  <c r="L18" i="3" s="1"/>
  <c r="J21" i="3"/>
  <c r="L21" i="3" s="1"/>
  <c r="I13" i="3"/>
  <c r="I15" i="3"/>
  <c r="I18" i="3"/>
  <c r="I17" i="3" s="1"/>
  <c r="I21" i="3"/>
  <c r="I20" i="3" s="1"/>
  <c r="H21" i="3"/>
  <c r="H20" i="3" s="1"/>
  <c r="H18" i="3"/>
  <c r="H17" i="3" s="1"/>
  <c r="H15" i="3"/>
  <c r="H13" i="3"/>
  <c r="L13" i="3" l="1"/>
  <c r="L51" i="3"/>
  <c r="K15" i="3"/>
  <c r="L15" i="3"/>
  <c r="C15" i="14"/>
  <c r="K15" i="14" s="1"/>
  <c r="K16" i="14"/>
  <c r="L35" i="3"/>
  <c r="L39" i="3"/>
  <c r="G19" i="8"/>
  <c r="H19" i="8"/>
  <c r="G8" i="8"/>
  <c r="J63" i="3"/>
  <c r="L63" i="3" s="1"/>
  <c r="K64" i="3"/>
  <c r="K47" i="3"/>
  <c r="K39" i="3"/>
  <c r="K58" i="3"/>
  <c r="K42" i="3"/>
  <c r="K35" i="3"/>
  <c r="K37" i="3"/>
  <c r="K51" i="3"/>
  <c r="D15" i="14"/>
  <c r="G8" i="11"/>
  <c r="J20" i="3"/>
  <c r="K21" i="3"/>
  <c r="J17" i="3"/>
  <c r="K18" i="3"/>
  <c r="J67" i="3"/>
  <c r="L67" i="3" s="1"/>
  <c r="G41" i="3"/>
  <c r="J41" i="3"/>
  <c r="H41" i="3"/>
  <c r="J34" i="3"/>
  <c r="H34" i="3"/>
  <c r="I34" i="3"/>
  <c r="G34" i="3"/>
  <c r="I41" i="3"/>
  <c r="I12" i="3"/>
  <c r="H12" i="3"/>
  <c r="L34" i="3" l="1"/>
  <c r="L41" i="3"/>
  <c r="K41" i="3"/>
  <c r="K17" i="3"/>
  <c r="L17" i="3"/>
  <c r="K20" i="3"/>
  <c r="L20" i="3"/>
  <c r="K34" i="3"/>
  <c r="K63" i="3"/>
  <c r="D11" i="14"/>
  <c r="D10" i="14" s="1"/>
  <c r="D9" i="14" s="1"/>
  <c r="H11" i="3"/>
  <c r="H17" i="1"/>
  <c r="H16" i="1" s="1"/>
  <c r="I11" i="3"/>
  <c r="I17" i="1"/>
  <c r="I16" i="1" s="1"/>
  <c r="J12" i="3"/>
  <c r="G33" i="3"/>
  <c r="J66" i="3"/>
  <c r="L66" i="3" s="1"/>
  <c r="J33" i="3"/>
  <c r="L33" i="3" s="1"/>
  <c r="H33" i="3"/>
  <c r="I33" i="3"/>
  <c r="J11" i="3" l="1"/>
  <c r="L11" i="3" s="1"/>
  <c r="L12" i="3"/>
  <c r="G32" i="3"/>
  <c r="G20" i="1"/>
  <c r="G19" i="1" s="1"/>
  <c r="G22" i="1" s="1"/>
  <c r="K33" i="3"/>
  <c r="J20" i="1"/>
  <c r="L20" i="1" s="1"/>
  <c r="I32" i="3"/>
  <c r="I20" i="1"/>
  <c r="H32" i="3"/>
  <c r="H20" i="1"/>
  <c r="H19" i="1" s="1"/>
  <c r="H22" i="1" s="1"/>
  <c r="K11" i="3"/>
  <c r="K12" i="3"/>
  <c r="J17" i="1"/>
  <c r="J32" i="3"/>
  <c r="L32" i="3" s="1"/>
  <c r="K17" i="1" l="1"/>
  <c r="L17" i="1"/>
  <c r="J19" i="1"/>
  <c r="K20" i="1"/>
  <c r="K32" i="3"/>
  <c r="I19" i="1"/>
  <c r="J16" i="1"/>
  <c r="K19" i="1" l="1"/>
  <c r="L19" i="1"/>
  <c r="K16" i="1"/>
  <c r="L16" i="1"/>
  <c r="J22" i="1"/>
  <c r="J31" i="1" s="1"/>
  <c r="C11" i="14" l="1"/>
  <c r="C10" i="14" s="1"/>
  <c r="C9" i="14" s="1"/>
</calcChain>
</file>

<file path=xl/sharedStrings.xml><?xml version="1.0" encoding="utf-8"?>
<sst xmlns="http://schemas.openxmlformats.org/spreadsheetml/2006/main" count="378" uniqueCount="236">
  <si>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</si>
  <si>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</si>
  <si>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</si>
  <si>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</si>
  <si>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</si>
  <si>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</si>
  <si>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</si>
  <si>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</si>
  <si>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</si>
  <si>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</si>
  <si>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</si>
  <si>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</si>
  <si>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</si>
  <si>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</si>
  <si>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</si>
  <si>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</si>
  <si>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</si>
  <si>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</si>
  <si>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</si>
  <si>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</si>
  <si>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</si>
  <si>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</si>
  <si>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</si>
  <si>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</si>
  <si>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</si>
  <si>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</si>
  <si>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</si>
  <si>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</si>
  <si>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</si>
  <si>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</si>
  <si>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</si>
  <si>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</si>
  <si>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Naknade troškova zaposlenima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</si>
  <si>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</si>
  <si>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</si>
  <si>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</si>
  <si>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</si>
  <si>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</si>
  <si>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</si>
  <si>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</si>
  <si>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</si>
  <si>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</si>
  <si>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</si>
  <si>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</si>
  <si>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</si>
  <si>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</si>
  <si>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</si>
  <si>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</si>
  <si>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</si>
  <si>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</si>
  <si>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</si>
  <si>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</si>
  <si>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TEKUĆI PLAN 2023.*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</si>
  <si>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</si>
  <si>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</si>
  <si>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</si>
  <si>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</si>
  <si>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</si>
  <si>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</si>
  <si>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</si>
  <si>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</si>
  <si>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</si>
  <si>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</si>
  <si>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</si>
  <si>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</si>
  <si>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</si>
  <si>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</si>
  <si>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</si>
  <si>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 xml:space="preserve">IZVRŠENJE 
1.-6.2023. </t>
  </si>
  <si>
    <t>IZVJEŠTAJ PO PROGRAMSKOJ KLASIFIKACIJI</t>
  </si>
  <si>
    <t>Tekuće pomoći drugih proračuna</t>
  </si>
  <si>
    <t>Prihodi od pruženih usluga</t>
  </si>
  <si>
    <t>Prihodi od imovine</t>
  </si>
  <si>
    <t>Kamate na oričena sredstva i depozite po viđenju</t>
  </si>
  <si>
    <t xml:space="preserve">Prihodi iz nadležnog proračuna </t>
  </si>
  <si>
    <t>Prihodi iz nadležnog pror. za fianc. rash.poslovanja</t>
  </si>
  <si>
    <t>Prihodi iz nadležnog pror. za fianc. Redovne djelatn.</t>
  </si>
  <si>
    <t>Ostali rashodi za zaposlene</t>
  </si>
  <si>
    <t>Doprinosi na plaću</t>
  </si>
  <si>
    <t>Doprinos za obvezno zdravstveno osiguranje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</si>
  <si>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</si>
  <si>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</si>
  <si>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</si>
  <si>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</si>
  <si>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</si>
  <si>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Rashodi za nabavu proizvedene dugotrajne imovine</t>
  </si>
  <si>
    <t>Postrojenja i oprema</t>
  </si>
  <si>
    <t>Tovarnik, A.G.Matoša 2</t>
  </si>
  <si>
    <t>RAZVOJNA AGENCIJA TINTL, OIB:49697721991</t>
  </si>
  <si>
    <t>5 Pomoći</t>
  </si>
  <si>
    <t xml:space="preserve">52 Ostale pomoći i darovnice </t>
  </si>
  <si>
    <t>4 Prihodi za posebne namjene</t>
  </si>
  <si>
    <t>43 Ostali prihodi za posebne namjene</t>
  </si>
  <si>
    <t>Tovarnik, A.G. Matoša 2</t>
  </si>
  <si>
    <t>A.G.  Matoša 2</t>
  </si>
  <si>
    <t>06 Usluge unapređenja razvoja zajednice</t>
  </si>
  <si>
    <t>062 Razvoj zajednice</t>
  </si>
  <si>
    <t>RAZDJEL003</t>
  </si>
  <si>
    <t>JEDINSTVENI UPRAVNI ODJEL OPĆINE LOVAS</t>
  </si>
  <si>
    <t>GLAVA 00301</t>
  </si>
  <si>
    <t xml:space="preserve">JEDINSTVENI UPRAVNI ODJEL </t>
  </si>
  <si>
    <t xml:space="preserve">PRIGRAM 3013 </t>
  </si>
  <si>
    <t>Proračunski korisnik - Razvojna Agencija TINTL, RKP50635</t>
  </si>
  <si>
    <t>eur</t>
  </si>
  <si>
    <t>račun/pozicija</t>
  </si>
  <si>
    <t>Razdjel 003</t>
  </si>
  <si>
    <t>Jedinstveni upravni odjel</t>
  </si>
  <si>
    <t>Glava 00301</t>
  </si>
  <si>
    <t>Program 3013</t>
  </si>
  <si>
    <t>Proračunski korisnik-Razvojna agencija TINTL</t>
  </si>
  <si>
    <t>Akt. A301222</t>
  </si>
  <si>
    <t>Razvojna agencija TINTL</t>
  </si>
  <si>
    <t>Izv 135</t>
  </si>
  <si>
    <t>Funkcija:0620 Razvoj zajednice</t>
  </si>
  <si>
    <t>POSEBNI DIO</t>
  </si>
  <si>
    <t>opis</t>
  </si>
  <si>
    <t>RASHODI POSLOVANJA</t>
  </si>
  <si>
    <t>Doprinosi na plaće</t>
  </si>
  <si>
    <t>doprinosi za obvezno zdravstveno osiguranje</t>
  </si>
  <si>
    <t>Rashodi za nabavu proizvedene dugotr. imovine</t>
  </si>
  <si>
    <t xml:space="preserve">UKUPNI RASHODI </t>
  </si>
  <si>
    <t>niti na stranom tržištu novca ili kapitala</t>
  </si>
  <si>
    <t>fondova Europske unije.</t>
  </si>
  <si>
    <t>– izvještaj o zaduživanju na domaćem i stranom tržištu novca i kapitala</t>
  </si>
  <si>
    <t>– izvještaj o korištenju sredstava fondova Europske unije</t>
  </si>
  <si>
    <t>– izvještaj o danim zajmovima i potraživanjima po danim zajmovima</t>
  </si>
  <si>
    <t>potraživanja po dsanim zajmovima.</t>
  </si>
  <si>
    <t>je imala dospjelih obveza kao niti potencijalnih obveza po osnovi sudskih sporova.</t>
  </si>
  <si>
    <r>
      <t>–</t>
    </r>
    <r>
      <rPr>
        <b/>
        <sz val="11"/>
        <color theme="1"/>
        <rFont val="Calibri"/>
        <family val="2"/>
        <charset val="238"/>
        <scheme val="minor"/>
      </rPr>
      <t xml:space="preserve"> izvještaj o stanju potraživanja i dospjelih obveza te o stanju potencijalnih obveza po osnovi sudskih sporova</t>
    </r>
  </si>
  <si>
    <t>POSEBNI IZVJEŠTAJI U POLUGODIŠNJEM IZVJEŠTAJU  O IZVRŠENJU FINANCIJSKOG PLANA PRORAČUNSKOG KORISNIKA</t>
  </si>
  <si>
    <t>Predsjednik Upravnog vijeća:</t>
  </si>
  <si>
    <t>______________________________</t>
  </si>
  <si>
    <t>REPUBLIKA HRVATSKA</t>
  </si>
  <si>
    <t>VUKOVARSKO-SRIJEMSKA ŽUPANIJA</t>
  </si>
  <si>
    <t xml:space="preserve"> OIB:49697721991,Tovarnik, A.G. Matoša 2</t>
  </si>
  <si>
    <t>RAZVOJNA AGENCIJA TINTL</t>
  </si>
  <si>
    <t xml:space="preserve">SAŽETAK  RAČUNA PRIHODA I RASHODA I  RAČUNA FINANCIRANJA, </t>
  </si>
  <si>
    <t xml:space="preserve">Na temelju Zakona o Proračunu (NN 144/21 )  </t>
  </si>
  <si>
    <t>Plaće za redovan rad</t>
  </si>
  <si>
    <t>Službena putovanja</t>
  </si>
  <si>
    <t>Naknade za prijevoz, za rad na terenu i odvojeni život</t>
  </si>
  <si>
    <t>stručno usavršavanje zaposlenika</t>
  </si>
  <si>
    <t>Ostale naknade troškova zaposlenima</t>
  </si>
  <si>
    <t>:</t>
  </si>
  <si>
    <t>Uredski materijal i ostali materijalni rashodi</t>
  </si>
  <si>
    <t>Energija</t>
  </si>
  <si>
    <t>Usluge telefona, pošte i prijevoza</t>
  </si>
  <si>
    <t>Usluge tekućeg i invest, održavanja</t>
  </si>
  <si>
    <t>Usluge promidžbe i informiranja</t>
  </si>
  <si>
    <t>Intelektualne i osobne usluge</t>
  </si>
  <si>
    <t>Ostale usluge</t>
  </si>
  <si>
    <t>Naknada za rad predstavničkih i izvršnih tijela, povjer</t>
  </si>
  <si>
    <t xml:space="preserve">Premija osiguranja </t>
  </si>
  <si>
    <t>Pristojbe i naknade</t>
  </si>
  <si>
    <t>Bankarske usluge i usluge platnog prometa</t>
  </si>
  <si>
    <t>Uredska oprema i namještaj</t>
  </si>
  <si>
    <t xml:space="preserve">Plaće za redovan rad </t>
  </si>
  <si>
    <t>Ostali rashodi za nezaposlene</t>
  </si>
  <si>
    <t>Stručno usavršavanje zaposlenika</t>
  </si>
  <si>
    <t>Ostale naknade zaposlenima</t>
  </si>
  <si>
    <t>Usluge tekućeg i investicijskog održavanja</t>
  </si>
  <si>
    <t>Naknada za rad predstavničkih i izvršnih tijela, povjerens.</t>
  </si>
  <si>
    <t>članarine i norme</t>
  </si>
  <si>
    <t>polugodišnjem i godišnjem izvještaju o izvršenju proračuna i financijskog plana ( NN 85/2023)</t>
  </si>
  <si>
    <t>Ustanova Razvojna agencija TINTL proračunski je korisnik Općine Lovas, osnivači su općine Tovarnik, Tompojevci, Stari Jankovci, Lovas</t>
  </si>
  <si>
    <t>i prema drugim naručiteljima usluga, pravnim i fizičkim osobama.</t>
  </si>
  <si>
    <t>IZVORNI PLAN ILI REBALANS 2024.*</t>
  </si>
  <si>
    <t>TEKUĆI PLAN 2024.*</t>
  </si>
  <si>
    <t xml:space="preserve">OSTVARENJE/IZVRŠENJE 
1.-6.2024. </t>
  </si>
  <si>
    <t>7=5/3*100</t>
  </si>
  <si>
    <t>Računalne usluge</t>
  </si>
  <si>
    <t>sitni inventar i auto gume</t>
  </si>
  <si>
    <t xml:space="preserve"> IZVRŠENJE 
1.-6.2024. </t>
  </si>
  <si>
    <t>5=4/2*100</t>
  </si>
  <si>
    <t>PLAN ZA 2024.</t>
  </si>
  <si>
    <t xml:space="preserve"> PLAN ZA 2024.  1. REBALANS</t>
  </si>
  <si>
    <t>IZVRŠENJE      1-6/2024 OPĆI</t>
  </si>
  <si>
    <t>IZVRŠENJE    1-6/2024 VLASTITI</t>
  </si>
  <si>
    <t>IZVRŠENJE            1-6/2024 POMOĆI</t>
  </si>
  <si>
    <t>Članarine i norme</t>
  </si>
  <si>
    <t>Sitni inventar i auto gume</t>
  </si>
  <si>
    <t>POLUGODIŠNJI IZVJEŠTAJ O IZVRŠENJU FINANCIJSKOG PLANA ZA 2024. GODINU</t>
  </si>
  <si>
    <t>TEKUĆI PLAN 2024.**</t>
  </si>
  <si>
    <t xml:space="preserve">IZVRŠENJE 
1.-6.2024. </t>
  </si>
  <si>
    <r>
      <rPr>
        <b/>
        <sz val="9"/>
        <rFont val="Arial"/>
        <family val="2"/>
        <charset val="238"/>
      </rPr>
      <t>Plan   2024.           Opći prihodi  Izvor financiranja 1</t>
    </r>
    <r>
      <rPr>
        <b/>
        <sz val="10"/>
        <rFont val="Arial"/>
        <family val="2"/>
        <charset val="238"/>
      </rPr>
      <t>1</t>
    </r>
  </si>
  <si>
    <t>Plan   2024.           Vlastiti prihodi  Izvor financiranja 31</t>
  </si>
  <si>
    <t>Plan   2024.           ostale pomoći  Izvor financiranja 52</t>
  </si>
  <si>
    <t xml:space="preserve">Razvojna agencija TINTL u u šestomjesečnom izvještajnom razdoblju 2024. godine nije se zaduživala na domaćem </t>
  </si>
  <si>
    <t>Razvojna agencija TINTL u u šestomjesečnom izvještajnom razdoblju 2024. godine nije koristila sredstva iz</t>
  </si>
  <si>
    <t>Razvojna agencija TINTL u u šestomjesečnom izvještajnom razdoblju 2024. godine nije davala zajmove niti je imala</t>
  </si>
  <si>
    <t xml:space="preserve">Razvojna agencija TINTL u u šestomjesečnom izvještajnom razdoblju 2024. godine nije imala dospjelih potraživanja niti </t>
  </si>
  <si>
    <t xml:space="preserve">IZVJEŠTAJ O IZVRŠENJU FINANCIJSKOG PLANA PRORAČUNSKOG KORISNIKA JEDINICE LOKALNE I PODRUČNE (REGIONALNE) SAMOUPRAVE ZA PRVO POLUGODIŠTE 2024. </t>
  </si>
  <si>
    <t xml:space="preserve">Godišnji izvještaj o izvršenju financijskog plana Razvojne agencije TINTL sastavljen je sukladno Zakonu o proračunu i Pravilnika o </t>
  </si>
  <si>
    <t xml:space="preserve"> </t>
  </si>
  <si>
    <t>Razvojna agencija ima zadaću prvenstveno osmišljavati razvojne projekte za općine i grad osnivače, TINTL je otvoren</t>
  </si>
  <si>
    <t>I.  OPĆI DIO</t>
  </si>
  <si>
    <t xml:space="preserve">U Računu prihoda i rashoda prihodi i primici su iskazani po vrstama i izvorima financiranja i rashodi </t>
  </si>
  <si>
    <t>i izdaci po ekonomskoj klasifikaciji usklađenoj s Računskim planom proračuna.</t>
  </si>
  <si>
    <t>Rashodi i izdaci su iskazani prema ekonomskoj, funkcijskoj klasifikaciji i izvorima financiranja.</t>
  </si>
  <si>
    <t>1. PRIHODI I PRIMICI</t>
  </si>
  <si>
    <t>2. RASHODI I IZDACI</t>
  </si>
  <si>
    <t xml:space="preserve">poslovanja. </t>
  </si>
  <si>
    <t>Rashodi poslovanja:</t>
  </si>
  <si>
    <t>Rashodi za nabavu nefinancijske imovine:</t>
  </si>
  <si>
    <t>Nije bilo izvršenja rashoda za nabavu nefinancijske imovine.</t>
  </si>
  <si>
    <t>Redovne djelatnosti RA TINTL, na aktivnosti A301222 u funkciji razvoja zajednice.</t>
  </si>
  <si>
    <t>Odgovorna osoba:___________________________</t>
  </si>
  <si>
    <t>OBRAZLOŽENJE POLUGODIŠNJEG IZVJEŠTAJA O IZVRŠENJU FINANCIJSKOG PLANA ZA 2024. GODINU RAZVOJNE AGENCIJE TINTL</t>
  </si>
  <si>
    <t xml:space="preserve">i grad Ilok. Općine Lovas, Tovarnik, Tompojevci, Stari Jankovci sufinancirali su  rad Razvojne agencije TINTL u prvom polugodištu sa po 8.295,50 eura </t>
  </si>
  <si>
    <t>Ukupno izvršeni prihodi iznose 37.330,67 eura što je 54,61 % plana. Ukupni prihodi veći su u odnosu na 1-6/2023 god. za 11,61%</t>
  </si>
  <si>
    <t>Ukupno izvršeni rashodi i izdaci proračuna za rashode poslovanja iznose 33.798,01 eura što je 48,03 % plana.</t>
  </si>
  <si>
    <t>Ukupni rashodi veći su u odnosu na prvo polugodište prethodne godine za 66,31%</t>
  </si>
  <si>
    <t>Rashodi za nabavu nefinancijske imovine planirani su u iznosu od 1624,90,00 eura ali u prvom polugodištu nije bilo izvršenja.</t>
  </si>
  <si>
    <t xml:space="preserve">Donos viška iz predhodnih razdoblja je 2.910,38  eura, višak prihoda prvog polugodišta je 3.532,66 eura. U slijedeće  </t>
  </si>
  <si>
    <t>razdoblje prenesen je višak prihoda od 6.443,04 eura.</t>
  </si>
  <si>
    <t xml:space="preserve">Stanje novčanih sredstava na računu RA TINTL na početku proračunske godine je iznosilo 7.957,46 eura dok je stanje </t>
  </si>
  <si>
    <t>novčanih sredstava na kraju izvještajnog razdoblja iznosilo 11.962,91 eura.</t>
  </si>
  <si>
    <t xml:space="preserve">Izvršenje prihoda financijskog plana RA TINTL za 1-6 2024.g. je 37.330,67 eura što je 54,61% plana i u ukupnom iznosu se odnose </t>
  </si>
  <si>
    <t>što je 50,00 % plana.</t>
  </si>
  <si>
    <t>Izvršenje rashoda financijskog plana RA TINTL za 1-6 2024. g. jeste u iznosu 33.798,01 eura što je 46,95 % plana i odnose se na rashode</t>
  </si>
  <si>
    <t>Izvršenje rashoda za zaposlene (skupina 31) je 29.610,19 eura što je 49,57 % plana.</t>
  </si>
  <si>
    <t>Izvršenje materijalnih rashoda (skupina 32 ) je 4.011,39 eura što je 38,83 % plana</t>
  </si>
  <si>
    <t>Izvršenje Financijskih rashoda (skupina 34 ) je 176,43 eura što je 58,23 % plana..</t>
  </si>
  <si>
    <t xml:space="preserve">Posebni dio godišnjeg izvještaja o izvršenju financijskog plana za 1-6. 2024. g. čine rashodi i izdaci raspoređeni u Program 3013 </t>
  </si>
  <si>
    <t>Ukupno izvršenje je 33.798,01 eura i razvrstani su prema izvorima kako slijedi:</t>
  </si>
  <si>
    <r>
      <rPr>
        <i/>
        <sz val="11"/>
        <color theme="1"/>
        <rFont val="Calibri"/>
        <family val="2"/>
        <charset val="238"/>
        <scheme val="minor"/>
      </rPr>
      <t>11  Opći prihodi i primici:</t>
    </r>
    <r>
      <rPr>
        <sz val="11"/>
        <color theme="1"/>
        <rFont val="Calibri"/>
        <family val="2"/>
        <charset val="238"/>
        <scheme val="minor"/>
      </rPr>
      <t xml:space="preserve"> Iz ovog izvora realizirani su rashodi poslovanja 33.182,00 eura što je 50% plana i to 29.140,30 eura rashodi za </t>
    </r>
  </si>
  <si>
    <t>zaposlene što je 50,47 % plana, 3.865,27 eura materijalni rashodi što je 46,42 % plana i 176,43 eura financijski rashodi što je 58,23% plana</t>
  </si>
  <si>
    <r>
      <rPr>
        <i/>
        <sz val="11"/>
        <color theme="1"/>
        <rFont val="Calibri"/>
        <family val="2"/>
        <charset val="238"/>
        <scheme val="minor"/>
      </rPr>
      <t>31  Vlastiti prihodi</t>
    </r>
    <r>
      <rPr>
        <sz val="11"/>
        <color theme="1"/>
        <rFont val="Calibri"/>
        <family val="2"/>
        <charset val="238"/>
        <scheme val="minor"/>
      </rPr>
      <t xml:space="preserve">: Iz ovog izvora realizirani su rashodi poslovanja u iznosu od 616,01 eura štoje 10,94 % plana </t>
    </r>
  </si>
  <si>
    <t>i to 469,89 eura rashoda za zaposlene( 27,64% plana), 146,12 eura  materijalni rashodi što je 19,25 % plana. Financijski rashodi nisu planirani.</t>
  </si>
  <si>
    <t>Upravno vijeće Razvojne agencije TINTL na svojoj 24. sjednici održanoj dana 29.07.2024 godine donosi</t>
  </si>
  <si>
    <t>U Tovarniku, 29.07.2024</t>
  </si>
  <si>
    <t>na prihode poslovanja.</t>
  </si>
  <si>
    <t>Izvršenje prihoda od imovine ( skupina 64 ), odnosi se na prihode od kamata i iznosi 0,67 eura. Isti nisu planirani.</t>
  </si>
  <si>
    <t xml:space="preserve">Izvršenje prihoda od prodaje proizvoda i robe te pruženih usluga ( skupina 66 ), odnose se na pružene usluge,  </t>
  </si>
  <si>
    <t>to je 4148,00 eura što je 207,40 % plana.</t>
  </si>
  <si>
    <t>Izvršenje prihoda iz nadležnog proračuna ( skupina 67 ), odnose se na prihode iz nadležnog proračuna, to je 33.182,00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</si>
</sst>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k_n_-;\-* #,##0.00\ _k_n_-;_-* &quot;-&quot;??\ _k_n_-;_-@_-"/>
    <numFmt numFmtId="165" formatCode="#,##0.00\ _k_n"/>
    <numFmt numFmtId="166" formatCode="#,##0\ _k_n"/>
    <numFmt numFmtId="167" formatCode="_-* #,##0_-;\-* #,##0_-;_-* &quot;-&quot;??_-;_-@_-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color rgb="FF00206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0206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4" fillId="0" borderId="0" applyFont="0" applyFill="0" applyBorder="0" applyAlignment="0" applyProtection="0"/>
  </cellStyleXfs>
  <cellXfs count="294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0" fillId="2" borderId="0" xfId="0" applyFill="1"/>
    <xf numFmtId="0" fontId="9" fillId="3" borderId="3" xfId="0" applyFont="1" applyFill="1" applyBorder="1" applyAlignment="1">
      <alignment horizontal="left" vertical="center" wrapText="1"/>
    </xf>
    <xf numFmtId="0" fontId="9" fillId="3" borderId="3" xfId="0" quotePrefix="1" applyFont="1" applyFill="1" applyBorder="1" applyAlignment="1">
      <alignment horizontal="left" vertical="center"/>
    </xf>
    <xf numFmtId="0" fontId="10" fillId="3" borderId="3" xfId="0" quotePrefix="1" applyFont="1" applyFill="1" applyBorder="1" applyAlignment="1">
      <alignment horizontal="left" vertical="center"/>
    </xf>
    <xf numFmtId="0" fontId="11" fillId="4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/>
    </xf>
    <xf numFmtId="0" fontId="1" fillId="2" borderId="0" xfId="0" applyFont="1" applyFill="1"/>
    <xf numFmtId="0" fontId="9" fillId="3" borderId="3" xfId="0" quotePrefix="1" applyFont="1" applyFill="1" applyBorder="1" applyAlignment="1">
      <alignment horizontal="left" vertical="center" wrapText="1"/>
    </xf>
    <xf numFmtId="0" fontId="16" fillId="3" borderId="3" xfId="0" quotePrefix="1" applyFont="1" applyFill="1" applyBorder="1" applyAlignment="1">
      <alignment horizontal="left" vertical="center"/>
    </xf>
    <xf numFmtId="0" fontId="16" fillId="4" borderId="3" xfId="0" quotePrefix="1" applyFont="1" applyFill="1" applyBorder="1" applyAlignment="1">
      <alignment horizontal="left" vertical="center"/>
    </xf>
    <xf numFmtId="0" fontId="1" fillId="4" borderId="3" xfId="0" applyFont="1" applyFill="1" applyBorder="1"/>
    <xf numFmtId="0" fontId="11" fillId="6" borderId="3" xfId="0" applyFont="1" applyFill="1" applyBorder="1" applyAlignment="1">
      <alignment horizontal="left" vertical="center" wrapText="1"/>
    </xf>
    <xf numFmtId="2" fontId="0" fillId="4" borderId="3" xfId="0" applyNumberFormat="1" applyFill="1" applyBorder="1"/>
    <xf numFmtId="2" fontId="0" fillId="3" borderId="3" xfId="0" applyNumberFormat="1" applyFill="1" applyBorder="1"/>
    <xf numFmtId="2" fontId="0" fillId="2" borderId="3" xfId="0" applyNumberFormat="1" applyFill="1" applyBorder="1"/>
    <xf numFmtId="2" fontId="1" fillId="4" borderId="3" xfId="0" applyNumberFormat="1" applyFont="1" applyFill="1" applyBorder="1"/>
    <xf numFmtId="0" fontId="9" fillId="7" borderId="3" xfId="0" quotePrefix="1" applyFont="1" applyFill="1" applyBorder="1" applyAlignment="1">
      <alignment horizontal="left" vertical="center"/>
    </xf>
    <xf numFmtId="0" fontId="11" fillId="7" borderId="3" xfId="0" quotePrefix="1" applyFont="1" applyFill="1" applyBorder="1" applyAlignment="1">
      <alignment horizontal="left" vertical="center"/>
    </xf>
    <xf numFmtId="0" fontId="10" fillId="7" borderId="3" xfId="0" quotePrefix="1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 wrapText="1"/>
    </xf>
    <xf numFmtId="2" fontId="0" fillId="7" borderId="3" xfId="0" applyNumberFormat="1" applyFill="1" applyBorder="1"/>
    <xf numFmtId="0" fontId="9" fillId="7" borderId="3" xfId="0" quotePrefix="1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right"/>
    </xf>
    <xf numFmtId="0" fontId="16" fillId="3" borderId="3" xfId="0" applyFont="1" applyFill="1" applyBorder="1" applyAlignment="1">
      <alignment horizontal="left" vertical="center" wrapText="1"/>
    </xf>
    <xf numFmtId="0" fontId="11" fillId="5" borderId="3" xfId="0" quotePrefix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165" fontId="3" fillId="8" borderId="3" xfId="0" applyNumberFormat="1" applyFont="1" applyFill="1" applyBorder="1" applyAlignment="1">
      <alignment horizontal="right"/>
    </xf>
    <xf numFmtId="165" fontId="3" fillId="4" borderId="3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165" fontId="3" fillId="5" borderId="3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165" fontId="0" fillId="3" borderId="3" xfId="0" applyNumberFormat="1" applyFill="1" applyBorder="1"/>
    <xf numFmtId="165" fontId="0" fillId="5" borderId="3" xfId="0" applyNumberFormat="1" applyFill="1" applyBorder="1"/>
    <xf numFmtId="165" fontId="0" fillId="0" borderId="3" xfId="0" applyNumberFormat="1" applyBorder="1"/>
    <xf numFmtId="165" fontId="0" fillId="4" borderId="3" xfId="0" applyNumberFormat="1" applyFill="1" applyBorder="1"/>
    <xf numFmtId="165" fontId="0" fillId="2" borderId="3" xfId="0" applyNumberFormat="1" applyFill="1" applyBorder="1"/>
    <xf numFmtId="165" fontId="0" fillId="7" borderId="3" xfId="0" applyNumberFormat="1" applyFill="1" applyBorder="1"/>
    <xf numFmtId="165" fontId="1" fillId="4" borderId="3" xfId="0" applyNumberFormat="1" applyFont="1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11" fillId="9" borderId="3" xfId="0" applyFont="1" applyFill="1" applyBorder="1" applyAlignment="1">
      <alignment horizontal="left" vertical="center" wrapText="1"/>
    </xf>
    <xf numFmtId="3" fontId="3" fillId="9" borderId="3" xfId="0" applyNumberFormat="1" applyFont="1" applyFill="1" applyBorder="1" applyAlignment="1">
      <alignment horizontal="right"/>
    </xf>
    <xf numFmtId="0" fontId="0" fillId="9" borderId="3" xfId="0" applyFill="1" applyBorder="1"/>
    <xf numFmtId="0" fontId="11" fillId="5" borderId="3" xfId="0" applyFont="1" applyFill="1" applyBorder="1" applyAlignment="1">
      <alignment horizontal="left" vertical="center" wrapText="1"/>
    </xf>
    <xf numFmtId="2" fontId="1" fillId="5" borderId="3" xfId="0" applyNumberFormat="1" applyFont="1" applyFill="1" applyBorder="1"/>
    <xf numFmtId="2" fontId="22" fillId="0" borderId="3" xfId="0" applyNumberFormat="1" applyFont="1" applyBorder="1"/>
    <xf numFmtId="2" fontId="0" fillId="5" borderId="3" xfId="0" applyNumberFormat="1" applyFill="1" applyBorder="1"/>
    <xf numFmtId="2" fontId="0" fillId="0" borderId="3" xfId="0" applyNumberFormat="1" applyBorder="1"/>
    <xf numFmtId="165" fontId="1" fillId="5" borderId="3" xfId="0" applyNumberFormat="1" applyFont="1" applyFill="1" applyBorder="1"/>
    <xf numFmtId="165" fontId="22" fillId="0" borderId="3" xfId="0" applyNumberFormat="1" applyFont="1" applyBorder="1"/>
    <xf numFmtId="3" fontId="3" fillId="9" borderId="3" xfId="0" applyNumberFormat="1" applyFont="1" applyFill="1" applyBorder="1" applyAlignment="1">
      <alignment horizontal="right" wrapText="1"/>
    </xf>
    <xf numFmtId="165" fontId="0" fillId="9" borderId="3" xfId="0" applyNumberFormat="1" applyFill="1" applyBorder="1"/>
    <xf numFmtId="2" fontId="0" fillId="9" borderId="3" xfId="0" applyNumberFormat="1" applyFill="1" applyBorder="1"/>
    <xf numFmtId="2" fontId="1" fillId="9" borderId="3" xfId="0" applyNumberFormat="1" applyFont="1" applyFill="1" applyBorder="1"/>
    <xf numFmtId="0" fontId="1" fillId="9" borderId="3" xfId="0" applyFont="1" applyFill="1" applyBorder="1"/>
    <xf numFmtId="165" fontId="1" fillId="9" borderId="3" xfId="0" applyNumberFormat="1" applyFont="1" applyFill="1" applyBorder="1"/>
    <xf numFmtId="4" fontId="3" fillId="4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165" fontId="3" fillId="7" borderId="3" xfId="0" applyNumberFormat="1" applyFont="1" applyFill="1" applyBorder="1" applyAlignment="1">
      <alignment horizontal="right"/>
    </xf>
    <xf numFmtId="165" fontId="6" fillId="4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2" fontId="0" fillId="8" borderId="3" xfId="0" applyNumberFormat="1" applyFill="1" applyBorder="1"/>
    <xf numFmtId="165" fontId="6" fillId="6" borderId="3" xfId="0" applyNumberFormat="1" applyFont="1" applyFill="1" applyBorder="1" applyAlignment="1">
      <alignment horizontal="right"/>
    </xf>
    <xf numFmtId="165" fontId="1" fillId="6" borderId="3" xfId="0" applyNumberFormat="1" applyFont="1" applyFill="1" applyBorder="1"/>
    <xf numFmtId="2" fontId="1" fillId="6" borderId="3" xfId="0" applyNumberFormat="1" applyFont="1" applyFill="1" applyBorder="1"/>
    <xf numFmtId="165" fontId="6" fillId="3" borderId="3" xfId="0" applyNumberFormat="1" applyFont="1" applyFill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3" borderId="3" xfId="0" applyNumberFormat="1" applyFont="1" applyFill="1" applyBorder="1" applyAlignment="1">
      <alignment horizontal="right" wrapText="1"/>
    </xf>
    <xf numFmtId="165" fontId="6" fillId="9" borderId="3" xfId="0" applyNumberFormat="1" applyFont="1" applyFill="1" applyBorder="1" applyAlignment="1">
      <alignment horizontal="right"/>
    </xf>
    <xf numFmtId="165" fontId="3" fillId="9" borderId="3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 wrapText="1"/>
    </xf>
    <xf numFmtId="165" fontId="3" fillId="4" borderId="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20" fillId="10" borderId="3" xfId="0" applyFont="1" applyFill="1" applyBorder="1" applyAlignment="1">
      <alignment horizontal="left" vertical="center"/>
    </xf>
    <xf numFmtId="165" fontId="3" fillId="10" borderId="3" xfId="0" applyNumberFormat="1" applyFont="1" applyFill="1" applyBorder="1" applyAlignment="1">
      <alignment horizontal="right" vertical="center"/>
    </xf>
    <xf numFmtId="165" fontId="6" fillId="5" borderId="3" xfId="0" applyNumberFormat="1" applyFont="1" applyFill="1" applyBorder="1" applyAlignment="1">
      <alignment horizontal="right"/>
    </xf>
    <xf numFmtId="165" fontId="21" fillId="2" borderId="3" xfId="0" applyNumberFormat="1" applyFont="1" applyFill="1" applyBorder="1" applyAlignment="1">
      <alignment horizontal="right"/>
    </xf>
    <xf numFmtId="2" fontId="1" fillId="2" borderId="3" xfId="0" applyNumberFormat="1" applyFont="1" applyFill="1" applyBorder="1"/>
    <xf numFmtId="165" fontId="6" fillId="4" borderId="3" xfId="0" applyNumberFormat="1" applyFont="1" applyFill="1" applyBorder="1" applyAlignment="1">
      <alignment horizontal="right" wrapText="1"/>
    </xf>
    <xf numFmtId="165" fontId="6" fillId="5" borderId="3" xfId="0" applyNumberFormat="1" applyFont="1" applyFill="1" applyBorder="1" applyAlignment="1">
      <alignment horizontal="right" wrapText="1"/>
    </xf>
    <xf numFmtId="165" fontId="21" fillId="2" borderId="3" xfId="0" applyNumberFormat="1" applyFont="1" applyFill="1" applyBorder="1" applyAlignment="1">
      <alignment horizontal="right" wrapText="1"/>
    </xf>
    <xf numFmtId="165" fontId="3" fillId="9" borderId="3" xfId="0" applyNumberFormat="1" applyFont="1" applyFill="1" applyBorder="1" applyAlignment="1">
      <alignment horizontal="right" wrapText="1"/>
    </xf>
    <xf numFmtId="165" fontId="6" fillId="9" borderId="3" xfId="0" applyNumberFormat="1" applyFont="1" applyFill="1" applyBorder="1" applyAlignment="1">
      <alignment horizontal="right" wrapText="1"/>
    </xf>
    <xf numFmtId="165" fontId="3" fillId="2" borderId="3" xfId="0" applyNumberFormat="1" applyFont="1" applyFill="1" applyBorder="1" applyAlignment="1">
      <alignment horizontal="right" wrapText="1"/>
    </xf>
    <xf numFmtId="165" fontId="3" fillId="4" borderId="4" xfId="0" applyNumberFormat="1" applyFont="1" applyFill="1" applyBorder="1" applyAlignment="1">
      <alignment horizontal="right" vertical="center"/>
    </xf>
    <xf numFmtId="165" fontId="3" fillId="10" borderId="4" xfId="0" applyNumberFormat="1" applyFont="1" applyFill="1" applyBorder="1" applyAlignment="1">
      <alignment horizontal="right" vertical="center"/>
    </xf>
    <xf numFmtId="165" fontId="3" fillId="2" borderId="4" xfId="0" applyNumberFormat="1" applyFont="1" applyFill="1" applyBorder="1" applyAlignment="1">
      <alignment horizontal="right" vertical="center"/>
    </xf>
    <xf numFmtId="0" fontId="17" fillId="11" borderId="0" xfId="0" applyFont="1" applyFill="1" applyAlignment="1">
      <alignment horizontal="center"/>
    </xf>
    <xf numFmtId="0" fontId="25" fillId="11" borderId="0" xfId="0" applyFont="1" applyFill="1" applyAlignment="1">
      <alignment wrapText="1"/>
    </xf>
    <xf numFmtId="0" fontId="25" fillId="11" borderId="0" xfId="0" applyFont="1" applyFill="1" applyAlignment="1">
      <alignment horizontal="center"/>
    </xf>
    <xf numFmtId="0" fontId="25" fillId="11" borderId="0" xfId="0" applyFont="1" applyFill="1"/>
    <xf numFmtId="0" fontId="26" fillId="11" borderId="0" xfId="0" applyFont="1" applyFill="1"/>
    <xf numFmtId="0" fontId="6" fillId="11" borderId="0" xfId="0" applyFont="1" applyFill="1" applyAlignment="1">
      <alignment wrapText="1"/>
    </xf>
    <xf numFmtId="0" fontId="6" fillId="11" borderId="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8" fillId="0" borderId="3" xfId="0" applyFont="1" applyBorder="1"/>
    <xf numFmtId="0" fontId="6" fillId="0" borderId="3" xfId="0" applyFont="1" applyBorder="1"/>
    <xf numFmtId="0" fontId="27" fillId="0" borderId="3" xfId="0" applyFont="1" applyBorder="1"/>
    <xf numFmtId="0" fontId="11" fillId="2" borderId="3" xfId="0" applyFont="1" applyFill="1" applyBorder="1"/>
    <xf numFmtId="4" fontId="3" fillId="0" borderId="7" xfId="0" applyNumberFormat="1" applyFont="1" applyBorder="1"/>
    <xf numFmtId="4" fontId="28" fillId="0" borderId="7" xfId="0" applyNumberFormat="1" applyFont="1" applyBorder="1"/>
    <xf numFmtId="0" fontId="3" fillId="0" borderId="7" xfId="0" applyFont="1" applyBorder="1"/>
    <xf numFmtId="0" fontId="28" fillId="0" borderId="7" xfId="0" applyFont="1" applyBorder="1"/>
    <xf numFmtId="167" fontId="6" fillId="0" borderId="9" xfId="1" applyNumberFormat="1" applyFont="1" applyFill="1" applyBorder="1" applyAlignment="1" applyProtection="1"/>
    <xf numFmtId="167" fontId="27" fillId="0" borderId="9" xfId="1" applyNumberFormat="1" applyFont="1" applyFill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167" fontId="6" fillId="0" borderId="0" xfId="1" applyNumberFormat="1" applyFont="1" applyFill="1" applyBorder="1" applyAlignment="1" applyProtection="1">
      <alignment horizontal="center"/>
    </xf>
    <xf numFmtId="167" fontId="6" fillId="0" borderId="0" xfId="1" applyNumberFormat="1" applyFont="1" applyFill="1" applyBorder="1" applyAlignment="1" applyProtection="1"/>
    <xf numFmtId="167" fontId="27" fillId="0" borderId="0" xfId="1" applyNumberFormat="1" applyFont="1" applyFill="1" applyBorder="1" applyAlignment="1" applyProtection="1"/>
    <xf numFmtId="0" fontId="6" fillId="12" borderId="3" xfId="0" applyFont="1" applyFill="1" applyBorder="1" applyAlignment="1">
      <alignment horizontal="center"/>
    </xf>
    <xf numFmtId="0" fontId="6" fillId="12" borderId="3" xfId="0" applyFont="1" applyFill="1" applyBorder="1" applyAlignment="1">
      <alignment wrapText="1"/>
    </xf>
    <xf numFmtId="166" fontId="30" fillId="12" borderId="3" xfId="1" applyNumberFormat="1" applyFont="1" applyFill="1" applyBorder="1" applyAlignment="1" applyProtection="1">
      <alignment horizontal="right"/>
    </xf>
    <xf numFmtId="165" fontId="27" fillId="12" borderId="3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right" wrapText="1"/>
    </xf>
    <xf numFmtId="166" fontId="33" fillId="0" borderId="3" xfId="1" applyNumberFormat="1" applyFont="1" applyFill="1" applyBorder="1" applyAlignment="1" applyProtection="1">
      <alignment horizontal="right"/>
    </xf>
    <xf numFmtId="165" fontId="28" fillId="0" borderId="3" xfId="1" applyNumberFormat="1" applyFont="1" applyFill="1" applyBorder="1" applyAlignment="1" applyProtection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wrapText="1"/>
    </xf>
    <xf numFmtId="166" fontId="33" fillId="2" borderId="3" xfId="1" applyNumberFormat="1" applyFont="1" applyFill="1" applyBorder="1" applyAlignment="1" applyProtection="1">
      <alignment horizontal="right"/>
    </xf>
    <xf numFmtId="165" fontId="28" fillId="2" borderId="3" xfId="1" applyNumberFormat="1" applyFont="1" applyFill="1" applyBorder="1" applyAlignment="1" applyProtection="1">
      <alignment horizontal="right"/>
    </xf>
    <xf numFmtId="165" fontId="27" fillId="2" borderId="3" xfId="1" applyNumberFormat="1" applyFont="1" applyFill="1" applyBorder="1" applyAlignment="1" applyProtection="1">
      <alignment horizontal="right"/>
    </xf>
    <xf numFmtId="0" fontId="1" fillId="0" borderId="0" xfId="0" applyFont="1"/>
    <xf numFmtId="0" fontId="12" fillId="0" borderId="0" xfId="0" applyFont="1"/>
    <xf numFmtId="0" fontId="23" fillId="0" borderId="0" xfId="0" applyFont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wrapText="1"/>
    </xf>
    <xf numFmtId="166" fontId="30" fillId="4" borderId="3" xfId="1" applyNumberFormat="1" applyFont="1" applyFill="1" applyBorder="1" applyAlignment="1" applyProtection="1">
      <alignment horizontal="right"/>
    </xf>
    <xf numFmtId="165" fontId="27" fillId="4" borderId="3" xfId="1" applyNumberFormat="1" applyFont="1" applyFill="1" applyBorder="1" applyAlignment="1" applyProtection="1">
      <alignment horizontal="right"/>
    </xf>
    <xf numFmtId="0" fontId="11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wrapText="1"/>
    </xf>
    <xf numFmtId="166" fontId="11" fillId="4" borderId="3" xfId="1" applyNumberFormat="1" applyFont="1" applyFill="1" applyBorder="1" applyAlignment="1" applyProtection="1">
      <alignment horizontal="right"/>
    </xf>
    <xf numFmtId="165" fontId="11" fillId="4" borderId="3" xfId="1" applyNumberFormat="1" applyFont="1" applyFill="1" applyBorder="1" applyAlignment="1" applyProtection="1">
      <alignment horizontal="right"/>
    </xf>
    <xf numFmtId="0" fontId="6" fillId="8" borderId="3" xfId="0" applyFont="1" applyFill="1" applyBorder="1" applyAlignment="1">
      <alignment horizontal="left"/>
    </xf>
    <xf numFmtId="0" fontId="6" fillId="8" borderId="3" xfId="0" applyFont="1" applyFill="1" applyBorder="1" applyAlignment="1">
      <alignment wrapText="1"/>
    </xf>
    <xf numFmtId="166" fontId="6" fillId="8" borderId="3" xfId="1" applyNumberFormat="1" applyFont="1" applyFill="1" applyBorder="1" applyAlignment="1" applyProtection="1">
      <alignment horizontal="right"/>
    </xf>
    <xf numFmtId="165" fontId="27" fillId="8" borderId="3" xfId="1" applyNumberFormat="1" applyFont="1" applyFill="1" applyBorder="1" applyAlignment="1" applyProtection="1">
      <alignment horizontal="right"/>
    </xf>
    <xf numFmtId="0" fontId="6" fillId="7" borderId="3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166" fontId="6" fillId="7" borderId="3" xfId="0" applyNumberFormat="1" applyFont="1" applyFill="1" applyBorder="1" applyAlignment="1">
      <alignment horizontal="center"/>
    </xf>
    <xf numFmtId="0" fontId="29" fillId="7" borderId="3" xfId="0" applyFont="1" applyFill="1" applyBorder="1" applyAlignment="1">
      <alignment wrapText="1"/>
    </xf>
    <xf numFmtId="166" fontId="6" fillId="13" borderId="3" xfId="0" applyNumberFormat="1" applyFont="1" applyFill="1" applyBorder="1" applyAlignment="1">
      <alignment horizontal="center"/>
    </xf>
    <xf numFmtId="0" fontId="29" fillId="13" borderId="3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wrapText="1"/>
    </xf>
    <xf numFmtId="166" fontId="3" fillId="2" borderId="7" xfId="0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wrapText="1"/>
    </xf>
    <xf numFmtId="166" fontId="6" fillId="2" borderId="9" xfId="1" applyNumberFormat="1" applyFont="1" applyFill="1" applyBorder="1" applyAlignment="1" applyProtection="1">
      <alignment horizontal="center"/>
    </xf>
    <xf numFmtId="0" fontId="6" fillId="14" borderId="3" xfId="0" applyFont="1" applyFill="1" applyBorder="1" applyAlignment="1">
      <alignment horizontal="center"/>
    </xf>
    <xf numFmtId="0" fontId="6" fillId="14" borderId="3" xfId="0" applyFont="1" applyFill="1" applyBorder="1" applyAlignment="1">
      <alignment wrapText="1"/>
    </xf>
    <xf numFmtId="166" fontId="6" fillId="14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5" fillId="0" borderId="0" xfId="0" applyFont="1"/>
    <xf numFmtId="4" fontId="3" fillId="4" borderId="3" xfId="0" applyNumberFormat="1" applyFont="1" applyFill="1" applyBorder="1" applyAlignment="1">
      <alignment horizontal="right" vertical="center"/>
    </xf>
    <xf numFmtId="4" fontId="3" fillId="10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165" fontId="6" fillId="14" borderId="3" xfId="0" applyNumberFormat="1" applyFont="1" applyFill="1" applyBorder="1" applyAlignment="1">
      <alignment wrapText="1"/>
    </xf>
    <xf numFmtId="165" fontId="29" fillId="13" borderId="3" xfId="0" applyNumberFormat="1" applyFont="1" applyFill="1" applyBorder="1" applyAlignment="1">
      <alignment wrapText="1"/>
    </xf>
    <xf numFmtId="165" fontId="29" fillId="7" borderId="3" xfId="0" applyNumberFormat="1" applyFont="1" applyFill="1" applyBorder="1" applyAlignment="1">
      <alignment wrapText="1"/>
    </xf>
    <xf numFmtId="165" fontId="3" fillId="2" borderId="7" xfId="0" applyNumberFormat="1" applyFont="1" applyFill="1" applyBorder="1" applyAlignment="1">
      <alignment wrapText="1"/>
    </xf>
    <xf numFmtId="165" fontId="6" fillId="2" borderId="9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65" fontId="6" fillId="8" borderId="3" xfId="1" applyNumberFormat="1" applyFont="1" applyFill="1" applyBorder="1" applyAlignment="1" applyProtection="1">
      <alignment horizontal="right"/>
    </xf>
    <xf numFmtId="165" fontId="30" fillId="4" borderId="3" xfId="1" applyNumberFormat="1" applyFont="1" applyFill="1" applyBorder="1" applyAlignment="1" applyProtection="1">
      <alignment horizontal="right"/>
    </xf>
    <xf numFmtId="165" fontId="30" fillId="12" borderId="3" xfId="1" applyNumberFormat="1" applyFont="1" applyFill="1" applyBorder="1" applyAlignment="1" applyProtection="1">
      <alignment horizontal="right"/>
    </xf>
    <xf numFmtId="165" fontId="33" fillId="0" borderId="3" xfId="1" applyNumberFormat="1" applyFont="1" applyFill="1" applyBorder="1" applyAlignment="1" applyProtection="1">
      <alignment horizontal="right"/>
    </xf>
    <xf numFmtId="165" fontId="33" fillId="2" borderId="3" xfId="1" applyNumberFormat="1" applyFont="1" applyFill="1" applyBorder="1" applyAlignment="1" applyProtection="1">
      <alignment horizontal="right"/>
    </xf>
    <xf numFmtId="43" fontId="27" fillId="0" borderId="9" xfId="1" applyNumberFormat="1" applyFont="1" applyFill="1" applyBorder="1" applyAlignment="1" applyProtection="1"/>
    <xf numFmtId="0" fontId="29" fillId="3" borderId="3" xfId="0" applyFont="1" applyFill="1" applyBorder="1" applyAlignment="1">
      <alignment horizontal="center"/>
    </xf>
    <xf numFmtId="0" fontId="29" fillId="3" borderId="3" xfId="0" applyFont="1" applyFill="1" applyBorder="1" applyAlignment="1">
      <alignment wrapText="1"/>
    </xf>
    <xf numFmtId="165" fontId="31" fillId="3" borderId="3" xfId="1" applyNumberFormat="1" applyFont="1" applyFill="1" applyBorder="1" applyAlignment="1" applyProtection="1">
      <alignment horizontal="right"/>
    </xf>
    <xf numFmtId="166" fontId="31" fillId="3" borderId="3" xfId="1" applyNumberFormat="1" applyFont="1" applyFill="1" applyBorder="1" applyAlignment="1" applyProtection="1">
      <alignment horizontal="right"/>
    </xf>
    <xf numFmtId="165" fontId="32" fillId="3" borderId="3" xfId="1" applyNumberFormat="1" applyFont="1" applyFill="1" applyBorder="1" applyAlignment="1" applyProtection="1">
      <alignment horizontal="right"/>
    </xf>
    <xf numFmtId="0" fontId="6" fillId="15" borderId="3" xfId="0" applyFont="1" applyFill="1" applyBorder="1" applyAlignment="1">
      <alignment horizontal="center"/>
    </xf>
    <xf numFmtId="0" fontId="6" fillId="15" borderId="3" xfId="0" applyFont="1" applyFill="1" applyBorder="1" applyAlignment="1">
      <alignment wrapText="1"/>
    </xf>
    <xf numFmtId="165" fontId="30" fillId="15" borderId="3" xfId="1" applyNumberFormat="1" applyFont="1" applyFill="1" applyBorder="1" applyAlignment="1" applyProtection="1">
      <alignment horizontal="right"/>
    </xf>
    <xf numFmtId="166" fontId="30" fillId="15" borderId="3" xfId="1" applyNumberFormat="1" applyFont="1" applyFill="1" applyBorder="1" applyAlignment="1" applyProtection="1">
      <alignment horizontal="right"/>
    </xf>
    <xf numFmtId="165" fontId="27" fillId="15" borderId="3" xfId="1" applyNumberFormat="1" applyFont="1" applyFill="1" applyBorder="1" applyAlignment="1" applyProtection="1">
      <alignment horizontal="right"/>
    </xf>
    <xf numFmtId="43" fontId="6" fillId="0" borderId="9" xfId="1" applyNumberFormat="1" applyFont="1" applyFill="1" applyBorder="1" applyAlignment="1" applyProtection="1"/>
    <xf numFmtId="0" fontId="36" fillId="11" borderId="3" xfId="0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4" fontId="6" fillId="2" borderId="3" xfId="0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8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10" borderId="1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6" fillId="11" borderId="0" xfId="0" applyFont="1" applyFill="1" applyAlignment="1">
      <alignment horizontal="center" wrapText="1"/>
    </xf>
    <xf numFmtId="0" fontId="25" fillId="11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41"/>
  <sheetViews>
    <sheetView topLeftCell="A7" zoomScale="115" zoomScaleNormal="115" workbookViewId="0">
      <selection activeCell="J31" sqref="J31"/>
    </sheetView>
  </sheetViews>
  <sheetFormatPr defaultRowHeight="15" x14ac:dyDescent="0.25"/>
  <cols>
    <col min="6" max="6" width="22.5703125" customWidth="1"/>
    <col min="7" max="10" width="25.28515625" customWidth="1"/>
    <col min="11" max="12" width="15.7109375" customWidth="1"/>
  </cols>
  <sheetData>
    <row r="2" spans="2:12" x14ac:dyDescent="0.25">
      <c r="B2" s="261" t="s">
        <v>132</v>
      </c>
      <c r="C2" s="261"/>
      <c r="D2" s="261"/>
      <c r="E2" s="261"/>
      <c r="F2" s="261"/>
      <c r="G2" s="261"/>
    </row>
    <row r="3" spans="2:12" x14ac:dyDescent="0.25">
      <c r="B3" s="261" t="s">
        <v>133</v>
      </c>
      <c r="C3" s="261"/>
      <c r="D3" s="261"/>
      <c r="E3" s="261"/>
      <c r="F3" s="261"/>
      <c r="G3" s="261"/>
    </row>
    <row r="4" spans="2:12" s="183" customFormat="1" ht="15.75" x14ac:dyDescent="0.25">
      <c r="B4" s="246" t="s">
        <v>135</v>
      </c>
      <c r="C4" s="246"/>
      <c r="D4" s="246"/>
      <c r="E4" s="246"/>
      <c r="F4" s="246"/>
      <c r="G4" s="246"/>
    </row>
    <row r="5" spans="2:12" ht="15.75" x14ac:dyDescent="0.25">
      <c r="B5" s="247" t="s">
        <v>134</v>
      </c>
      <c r="C5" s="247"/>
      <c r="D5" s="247"/>
      <c r="E5" s="247"/>
      <c r="F5" s="247"/>
      <c r="G5" s="247"/>
    </row>
    <row r="6" spans="2:12" ht="27.75" customHeight="1" x14ac:dyDescent="0.25"/>
    <row r="7" spans="2:12" ht="14.25" customHeight="1" x14ac:dyDescent="0.25">
      <c r="B7" t="s">
        <v>137</v>
      </c>
    </row>
    <row r="8" spans="2:12" ht="14.25" customHeight="1" x14ac:dyDescent="0.25">
      <c r="B8" t="s">
        <v>229</v>
      </c>
    </row>
    <row r="9" spans="2:12" ht="14.25" customHeight="1" x14ac:dyDescent="0.25"/>
    <row r="10" spans="2:12" ht="29.25" customHeight="1" x14ac:dyDescent="0.25">
      <c r="B10" s="248" t="s">
        <v>191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</row>
    <row r="11" spans="2:12" ht="15.75" customHeight="1" x14ac:dyDescent="0.25">
      <c r="B11" s="249" t="s">
        <v>14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</row>
    <row r="12" spans="2:12" ht="18" customHeight="1" x14ac:dyDescent="0.25">
      <c r="B12" s="249" t="s">
        <v>136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</row>
    <row r="13" spans="2:12" x14ac:dyDescent="0.25">
      <c r="B13" s="253"/>
      <c r="C13" s="253"/>
      <c r="D13" s="253"/>
      <c r="E13" s="253"/>
      <c r="F13" s="253"/>
      <c r="G13" s="4"/>
      <c r="H13" s="4"/>
      <c r="I13" s="4"/>
      <c r="J13" s="4"/>
      <c r="K13" s="21"/>
      <c r="L13" t="s">
        <v>103</v>
      </c>
    </row>
    <row r="14" spans="2:12" ht="25.5" x14ac:dyDescent="0.25">
      <c r="B14" s="254" t="s">
        <v>7</v>
      </c>
      <c r="C14" s="255"/>
      <c r="D14" s="255"/>
      <c r="E14" s="255"/>
      <c r="F14" s="256"/>
      <c r="G14" s="26" t="s">
        <v>61</v>
      </c>
      <c r="H14" s="1" t="s">
        <v>166</v>
      </c>
      <c r="I14" s="1" t="s">
        <v>167</v>
      </c>
      <c r="J14" s="26" t="s">
        <v>168</v>
      </c>
      <c r="K14" s="1" t="s">
        <v>19</v>
      </c>
      <c r="L14" s="1" t="s">
        <v>53</v>
      </c>
    </row>
    <row r="15" spans="2:12" s="29" customFormat="1" ht="11.25" x14ac:dyDescent="0.2">
      <c r="B15" s="268">
        <v>1</v>
      </c>
      <c r="C15" s="268"/>
      <c r="D15" s="268"/>
      <c r="E15" s="268"/>
      <c r="F15" s="269"/>
      <c r="G15" s="28">
        <v>2</v>
      </c>
      <c r="H15" s="27">
        <v>3</v>
      </c>
      <c r="I15" s="27">
        <v>4</v>
      </c>
      <c r="J15" s="27">
        <v>5</v>
      </c>
      <c r="K15" s="27" t="s">
        <v>21</v>
      </c>
      <c r="L15" s="27" t="s">
        <v>169</v>
      </c>
    </row>
    <row r="16" spans="2:12" x14ac:dyDescent="0.25">
      <c r="B16" s="273" t="s">
        <v>0</v>
      </c>
      <c r="C16" s="264"/>
      <c r="D16" s="264"/>
      <c r="E16" s="264"/>
      <c r="F16" s="274"/>
      <c r="G16" s="123">
        <f>G17</f>
        <v>33448.04</v>
      </c>
      <c r="H16" s="123">
        <f>H17+H18</f>
        <v>68364</v>
      </c>
      <c r="I16" s="123">
        <f>I17+I18</f>
        <v>0</v>
      </c>
      <c r="J16" s="92">
        <f>J17+J18</f>
        <v>37330.67</v>
      </c>
      <c r="K16" s="92">
        <f>J16/G16*100</f>
        <v>111.60794474055878</v>
      </c>
      <c r="L16" s="92">
        <f>J16/H16*100</f>
        <v>54.605742788602186</v>
      </c>
    </row>
    <row r="17" spans="1:43" x14ac:dyDescent="0.25">
      <c r="B17" s="250" t="s">
        <v>54</v>
      </c>
      <c r="C17" s="251"/>
      <c r="D17" s="251"/>
      <c r="E17" s="251"/>
      <c r="F17" s="252"/>
      <c r="G17" s="124">
        <f>' Račun prihoda i rashoda'!G11</f>
        <v>33448.04</v>
      </c>
      <c r="H17" s="124">
        <f>' Račun prihoda i rashoda'!H12</f>
        <v>68364</v>
      </c>
      <c r="I17" s="124">
        <f>' Račun prihoda i rashoda'!I12</f>
        <v>0</v>
      </c>
      <c r="J17" s="93">
        <f>' Račun prihoda i rashoda'!J12</f>
        <v>37330.67</v>
      </c>
      <c r="K17" s="93">
        <f>J17/G17*100</f>
        <v>111.60794474055878</v>
      </c>
      <c r="L17" s="93">
        <f>J17/H17*100</f>
        <v>54.605742788602186</v>
      </c>
    </row>
    <row r="18" spans="1:43" x14ac:dyDescent="0.25">
      <c r="B18" s="259" t="s">
        <v>59</v>
      </c>
      <c r="C18" s="252"/>
      <c r="D18" s="252"/>
      <c r="E18" s="252"/>
      <c r="F18" s="252"/>
      <c r="G18" s="124"/>
      <c r="H18" s="124"/>
      <c r="I18" s="124"/>
      <c r="J18" s="93"/>
      <c r="K18" s="93"/>
      <c r="L18" s="93"/>
    </row>
    <row r="19" spans="1:43" x14ac:dyDescent="0.25">
      <c r="B19" s="22" t="s">
        <v>1</v>
      </c>
      <c r="C19" s="37"/>
      <c r="D19" s="37"/>
      <c r="E19" s="37"/>
      <c r="F19" s="37"/>
      <c r="G19" s="123">
        <f>G20</f>
        <v>20321.77</v>
      </c>
      <c r="H19" s="123">
        <f>H20+H21</f>
        <v>71993.899999999994</v>
      </c>
      <c r="I19" s="123">
        <f>I20+I21</f>
        <v>0</v>
      </c>
      <c r="J19" s="92">
        <f>J20+J21</f>
        <v>33798.01</v>
      </c>
      <c r="K19" s="92">
        <f>J19/G19*100</f>
        <v>166.3143023466952</v>
      </c>
      <c r="L19" s="92">
        <f>J19/H19*100</f>
        <v>46.945657896016193</v>
      </c>
    </row>
    <row r="20" spans="1:43" x14ac:dyDescent="0.25">
      <c r="B20" s="258" t="s">
        <v>55</v>
      </c>
      <c r="C20" s="251"/>
      <c r="D20" s="251"/>
      <c r="E20" s="251"/>
      <c r="F20" s="251"/>
      <c r="G20" s="124">
        <f>' Račun prihoda i rashoda'!G33</f>
        <v>20321.77</v>
      </c>
      <c r="H20" s="124">
        <f>' Račun prihoda i rashoda'!H33</f>
        <v>70369</v>
      </c>
      <c r="I20" s="124">
        <f>' Račun prihoda i rashoda'!I33</f>
        <v>0</v>
      </c>
      <c r="J20" s="93">
        <f>' Račun prihoda i rashoda'!J33</f>
        <v>33798.01</v>
      </c>
      <c r="K20" s="94">
        <f>J20/G20*100</f>
        <v>166.3143023466952</v>
      </c>
      <c r="L20" s="245">
        <f>J20/H20*100</f>
        <v>48.029686367576637</v>
      </c>
    </row>
    <row r="21" spans="1:43" x14ac:dyDescent="0.25">
      <c r="B21" s="259" t="s">
        <v>56</v>
      </c>
      <c r="C21" s="252"/>
      <c r="D21" s="252"/>
      <c r="E21" s="252"/>
      <c r="F21" s="252"/>
      <c r="G21" s="124"/>
      <c r="H21" s="124">
        <f>' Račun prihoda i rashoda'!H66</f>
        <v>1624.9</v>
      </c>
      <c r="I21" s="124">
        <f>' Račun prihoda i rashoda'!I66</f>
        <v>0</v>
      </c>
      <c r="J21" s="93"/>
      <c r="K21" s="94"/>
      <c r="L21" s="94"/>
    </row>
    <row r="22" spans="1:43" x14ac:dyDescent="0.25">
      <c r="B22" s="263" t="s">
        <v>62</v>
      </c>
      <c r="C22" s="264"/>
      <c r="D22" s="264"/>
      <c r="E22" s="264"/>
      <c r="F22" s="264"/>
      <c r="G22" s="125">
        <f>G16-G19</f>
        <v>13126.27</v>
      </c>
      <c r="H22" s="125">
        <f>H16-H19</f>
        <v>-3629.8999999999942</v>
      </c>
      <c r="I22" s="125">
        <v>0</v>
      </c>
      <c r="J22" s="95">
        <f>J16-J19</f>
        <v>3532.6599999999962</v>
      </c>
      <c r="K22" s="92"/>
      <c r="L22" s="95"/>
    </row>
    <row r="23" spans="1:43" ht="18" x14ac:dyDescent="0.25">
      <c r="B23" s="2"/>
      <c r="C23" s="17"/>
      <c r="D23" s="17"/>
      <c r="E23" s="17"/>
      <c r="F23" s="17"/>
      <c r="G23" s="17"/>
      <c r="H23" s="17"/>
      <c r="I23" s="18"/>
      <c r="J23" s="18"/>
      <c r="K23" s="18"/>
      <c r="L23" s="18"/>
    </row>
    <row r="24" spans="1:43" ht="18" customHeight="1" x14ac:dyDescent="0.25">
      <c r="B24" s="253" t="s">
        <v>63</v>
      </c>
      <c r="C24" s="253"/>
      <c r="D24" s="253"/>
      <c r="E24" s="253"/>
      <c r="F24" s="253"/>
      <c r="G24" s="17"/>
      <c r="H24" s="17"/>
      <c r="I24" s="18"/>
      <c r="J24" s="18"/>
      <c r="K24" s="18"/>
      <c r="L24" s="18"/>
    </row>
    <row r="25" spans="1:43" ht="25.5" x14ac:dyDescent="0.25">
      <c r="B25" s="254" t="s">
        <v>7</v>
      </c>
      <c r="C25" s="255"/>
      <c r="D25" s="255"/>
      <c r="E25" s="255"/>
      <c r="F25" s="256"/>
      <c r="G25" s="26" t="s">
        <v>61</v>
      </c>
      <c r="H25" s="1" t="s">
        <v>166</v>
      </c>
      <c r="I25" s="1" t="s">
        <v>52</v>
      </c>
      <c r="J25" s="26" t="s">
        <v>168</v>
      </c>
      <c r="K25" s="1" t="s">
        <v>19</v>
      </c>
      <c r="L25" s="1" t="s">
        <v>53</v>
      </c>
    </row>
    <row r="26" spans="1:43" s="29" customFormat="1" x14ac:dyDescent="0.25">
      <c r="B26" s="268">
        <v>1</v>
      </c>
      <c r="C26" s="268"/>
      <c r="D26" s="268"/>
      <c r="E26" s="268"/>
      <c r="F26" s="269"/>
      <c r="G26" s="28">
        <v>2</v>
      </c>
      <c r="H26" s="27">
        <v>3</v>
      </c>
      <c r="I26" s="27">
        <v>4</v>
      </c>
      <c r="J26" s="27">
        <v>5</v>
      </c>
      <c r="K26" s="27" t="s">
        <v>21</v>
      </c>
      <c r="L26" s="27" t="s">
        <v>22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ht="15.75" customHeight="1" x14ac:dyDescent="0.25">
      <c r="A27" s="29"/>
      <c r="B27" s="250" t="s">
        <v>57</v>
      </c>
      <c r="C27" s="270"/>
      <c r="D27" s="270"/>
      <c r="E27" s="270"/>
      <c r="F27" s="271"/>
      <c r="G27" s="19"/>
      <c r="H27" s="19"/>
      <c r="I27" s="19"/>
      <c r="J27" s="19"/>
      <c r="K27" s="19"/>
      <c r="L27" s="19"/>
    </row>
    <row r="28" spans="1:43" x14ac:dyDescent="0.25">
      <c r="A28" s="29"/>
      <c r="B28" s="250" t="s">
        <v>58</v>
      </c>
      <c r="C28" s="251"/>
      <c r="D28" s="251"/>
      <c r="E28" s="251"/>
      <c r="F28" s="251"/>
      <c r="G28" s="19"/>
      <c r="H28" s="19"/>
      <c r="I28" s="19"/>
      <c r="J28" s="19"/>
      <c r="K28" s="19"/>
      <c r="L28" s="19"/>
    </row>
    <row r="29" spans="1:43" s="38" customFormat="1" ht="15" customHeight="1" x14ac:dyDescent="0.25">
      <c r="A29" s="29"/>
      <c r="B29" s="265" t="s">
        <v>60</v>
      </c>
      <c r="C29" s="266"/>
      <c r="D29" s="266"/>
      <c r="E29" s="266"/>
      <c r="F29" s="267"/>
      <c r="G29" s="20"/>
      <c r="H29" s="20"/>
      <c r="I29" s="20"/>
      <c r="J29" s="123"/>
      <c r="K29" s="20"/>
      <c r="L29" s="2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38" customFormat="1" ht="15" customHeight="1" x14ac:dyDescent="0.25">
      <c r="A30" s="29"/>
      <c r="B30" s="265" t="s">
        <v>64</v>
      </c>
      <c r="C30" s="266"/>
      <c r="D30" s="266"/>
      <c r="E30" s="266"/>
      <c r="F30" s="267"/>
      <c r="G30" s="20"/>
      <c r="H30" s="20">
        <v>0</v>
      </c>
      <c r="I30" s="20">
        <v>0</v>
      </c>
      <c r="J30" s="123">
        <v>-3629.9</v>
      </c>
      <c r="K30" s="20"/>
      <c r="L30" s="2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5">
      <c r="A31" s="29"/>
      <c r="B31" s="263" t="s">
        <v>65</v>
      </c>
      <c r="C31" s="264"/>
      <c r="D31" s="264"/>
      <c r="E31" s="264"/>
      <c r="F31" s="264"/>
      <c r="G31" s="20"/>
      <c r="H31" s="20">
        <v>0</v>
      </c>
      <c r="I31" s="20">
        <v>0</v>
      </c>
      <c r="J31" s="123">
        <f>J30+J22</f>
        <v>-97.240000000003874</v>
      </c>
      <c r="K31" s="20"/>
      <c r="L31" s="20"/>
    </row>
    <row r="32" spans="1:43" ht="15.75" x14ac:dyDescent="0.25">
      <c r="B32" s="14"/>
      <c r="C32" s="15"/>
      <c r="D32" s="15"/>
      <c r="E32" s="15"/>
      <c r="F32" s="15"/>
      <c r="G32" s="16"/>
      <c r="H32" s="16"/>
      <c r="I32" s="16"/>
      <c r="J32" s="16"/>
      <c r="K32" s="16"/>
    </row>
    <row r="33" spans="2:12" ht="15.75" x14ac:dyDescent="0.25"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</row>
    <row r="34" spans="2:12" ht="15.75" x14ac:dyDescent="0.25">
      <c r="B34" s="14"/>
      <c r="C34" s="15"/>
      <c r="D34" s="15"/>
      <c r="E34" s="15"/>
      <c r="F34" s="15"/>
      <c r="G34" s="16"/>
      <c r="H34" s="16"/>
      <c r="I34" s="16"/>
      <c r="J34" s="16"/>
      <c r="K34" s="16"/>
    </row>
    <row r="35" spans="2:12" ht="15" customHeight="1" x14ac:dyDescent="0.25"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</row>
    <row r="36" spans="2:12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2:12" ht="15" customHeight="1" x14ac:dyDescent="0.25"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2:12" ht="36.75" customHeight="1" x14ac:dyDescent="0.25"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</row>
    <row r="39" spans="2:12" x14ac:dyDescent="0.25">
      <c r="B39" s="257"/>
      <c r="C39" s="257"/>
      <c r="D39" s="257"/>
      <c r="E39" s="257"/>
      <c r="F39" s="257"/>
      <c r="G39" s="257"/>
      <c r="H39" s="257"/>
      <c r="I39" s="257"/>
      <c r="J39" s="257"/>
      <c r="K39" s="257"/>
    </row>
    <row r="40" spans="2:12" ht="15" customHeight="1" x14ac:dyDescent="0.25"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</row>
    <row r="41" spans="2:12" x14ac:dyDescent="0.25"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</row>
  </sheetData>
  <mergeCells count="30">
    <mergeCell ref="B2:G2"/>
    <mergeCell ref="B3:G3"/>
    <mergeCell ref="B18:F18"/>
    <mergeCell ref="B24:F24"/>
    <mergeCell ref="B40:L41"/>
    <mergeCell ref="B22:F22"/>
    <mergeCell ref="B31:F31"/>
    <mergeCell ref="B30:F30"/>
    <mergeCell ref="B25:F25"/>
    <mergeCell ref="B26:F26"/>
    <mergeCell ref="B28:F28"/>
    <mergeCell ref="B29:F29"/>
    <mergeCell ref="B27:F27"/>
    <mergeCell ref="B33:L33"/>
    <mergeCell ref="B15:F15"/>
    <mergeCell ref="B16:F16"/>
    <mergeCell ref="B17:F17"/>
    <mergeCell ref="B13:F13"/>
    <mergeCell ref="B14:F14"/>
    <mergeCell ref="B39:F39"/>
    <mergeCell ref="G39:K39"/>
    <mergeCell ref="B20:F20"/>
    <mergeCell ref="B21:F21"/>
    <mergeCell ref="B35:L35"/>
    <mergeCell ref="B37:L38"/>
    <mergeCell ref="B4:G4"/>
    <mergeCell ref="B5:G5"/>
    <mergeCell ref="B10:L10"/>
    <mergeCell ref="B11:L11"/>
    <mergeCell ref="B12:L12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69"/>
  <sheetViews>
    <sheetView zoomScale="80" zoomScaleNormal="80" workbookViewId="0">
      <selection activeCell="A62" sqref="A62:XFD6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customWidth="1"/>
    <col min="5" max="5" width="6.5703125" customWidth="1"/>
    <col min="6" max="6" width="50.28515625" customWidth="1"/>
    <col min="7" max="10" width="25.28515625" customWidth="1"/>
    <col min="11" max="12" width="15.7109375" customWidth="1"/>
  </cols>
  <sheetData>
    <row r="1" spans="2:12" ht="19.5" customHeight="1" x14ac:dyDescent="0.25">
      <c r="B1" s="278" t="s">
        <v>88</v>
      </c>
      <c r="C1" s="278"/>
      <c r="D1" s="278"/>
      <c r="E1" s="278"/>
      <c r="F1" s="278"/>
    </row>
    <row r="2" spans="2:12" ht="18.75" customHeight="1" x14ac:dyDescent="0.25">
      <c r="B2" s="249" t="s">
        <v>87</v>
      </c>
      <c r="C2" s="249"/>
      <c r="D2" s="249"/>
      <c r="E2" s="249"/>
      <c r="F2" s="249"/>
      <c r="G2" s="2"/>
      <c r="H2" s="2"/>
      <c r="I2" s="2"/>
      <c r="J2" s="2"/>
      <c r="K2" s="2"/>
    </row>
    <row r="3" spans="2:12" ht="15.75" customHeight="1" x14ac:dyDescent="0.25">
      <c r="B3" s="249" t="s">
        <v>14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</row>
    <row r="5" spans="2:12" ht="18" customHeight="1" x14ac:dyDescent="0.25">
      <c r="B5" s="249" t="s">
        <v>66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</row>
    <row r="6" spans="2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</row>
    <row r="7" spans="2:12" ht="15.75" customHeight="1" x14ac:dyDescent="0.25">
      <c r="B7" s="249" t="s">
        <v>20</v>
      </c>
      <c r="C7" s="249"/>
      <c r="D7" s="249"/>
      <c r="E7" s="249"/>
      <c r="F7" s="249"/>
      <c r="G7" s="249"/>
      <c r="H7" s="249"/>
      <c r="I7" s="249"/>
      <c r="J7" s="249"/>
      <c r="K7" s="249"/>
      <c r="L7" s="249"/>
    </row>
    <row r="8" spans="2:12" ht="18" x14ac:dyDescent="0.25">
      <c r="B8" s="2"/>
      <c r="C8" s="2"/>
      <c r="D8" s="2"/>
      <c r="E8" s="2"/>
      <c r="F8" s="2"/>
      <c r="G8" s="2"/>
      <c r="H8" s="2"/>
      <c r="I8" s="2"/>
      <c r="J8" s="3"/>
      <c r="K8" s="3"/>
      <c r="L8" t="s">
        <v>103</v>
      </c>
    </row>
    <row r="9" spans="2:12" ht="25.5" x14ac:dyDescent="0.25">
      <c r="B9" s="275" t="s">
        <v>7</v>
      </c>
      <c r="C9" s="276"/>
      <c r="D9" s="276"/>
      <c r="E9" s="276"/>
      <c r="F9" s="277"/>
      <c r="G9" s="39" t="s">
        <v>61</v>
      </c>
      <c r="H9" s="39" t="s">
        <v>166</v>
      </c>
      <c r="I9" s="39" t="s">
        <v>167</v>
      </c>
      <c r="J9" s="39" t="s">
        <v>168</v>
      </c>
      <c r="K9" s="39" t="s">
        <v>19</v>
      </c>
      <c r="L9" s="39" t="s">
        <v>53</v>
      </c>
    </row>
    <row r="10" spans="2:12" ht="16.5" customHeight="1" x14ac:dyDescent="0.25">
      <c r="B10" s="275">
        <v>1</v>
      </c>
      <c r="C10" s="276"/>
      <c r="D10" s="276"/>
      <c r="E10" s="276"/>
      <c r="F10" s="277"/>
      <c r="G10" s="39">
        <v>2</v>
      </c>
      <c r="H10" s="39">
        <v>3</v>
      </c>
      <c r="I10" s="39">
        <v>4</v>
      </c>
      <c r="J10" s="39">
        <v>5</v>
      </c>
      <c r="K10" s="39" t="s">
        <v>21</v>
      </c>
      <c r="L10" s="39" t="s">
        <v>169</v>
      </c>
    </row>
    <row r="11" spans="2:12" ht="23.25" customHeight="1" x14ac:dyDescent="0.25">
      <c r="B11" s="60"/>
      <c r="C11" s="60"/>
      <c r="D11" s="60"/>
      <c r="E11" s="60"/>
      <c r="F11" s="60" t="s">
        <v>23</v>
      </c>
      <c r="G11" s="120">
        <f>G12+G23</f>
        <v>33448.04</v>
      </c>
      <c r="H11" s="120">
        <f>H12+H23</f>
        <v>68364</v>
      </c>
      <c r="I11" s="120">
        <f>I12+I23</f>
        <v>0</v>
      </c>
      <c r="J11" s="121">
        <f>J12+J23</f>
        <v>37330.67</v>
      </c>
      <c r="K11" s="122">
        <f>J11/G11*100</f>
        <v>111.60794474055878</v>
      </c>
      <c r="L11" s="122">
        <f t="shared" ref="L11:L22" si="0">J11/H11*100</f>
        <v>54.605742788602186</v>
      </c>
    </row>
    <row r="12" spans="2:12" s="46" customFormat="1" ht="21.75" customHeight="1" x14ac:dyDescent="0.25">
      <c r="B12" s="44">
        <v>6</v>
      </c>
      <c r="C12" s="44"/>
      <c r="D12" s="44"/>
      <c r="E12" s="44"/>
      <c r="F12" s="44" t="s">
        <v>2</v>
      </c>
      <c r="G12" s="116">
        <f>G13+G15+G17+G20</f>
        <v>33448.04</v>
      </c>
      <c r="H12" s="116">
        <f>H13+H15+H17+H20</f>
        <v>68364</v>
      </c>
      <c r="I12" s="116">
        <f>I13+I15+I17+I20</f>
        <v>0</v>
      </c>
      <c r="J12" s="91">
        <f>J13+J15+J17+J20</f>
        <v>37330.67</v>
      </c>
      <c r="K12" s="64">
        <f>J12/G12*100</f>
        <v>111.60794474055878</v>
      </c>
      <c r="L12" s="64">
        <f t="shared" si="0"/>
        <v>54.605742788602186</v>
      </c>
    </row>
    <row r="13" spans="2:12" s="46" customFormat="1" ht="25.5" x14ac:dyDescent="0.25">
      <c r="B13" s="45"/>
      <c r="C13" s="47">
        <v>63</v>
      </c>
      <c r="D13" s="47"/>
      <c r="E13" s="47"/>
      <c r="F13" s="47" t="s">
        <v>24</v>
      </c>
      <c r="G13" s="82">
        <f>G14</f>
        <v>24886.86</v>
      </c>
      <c r="H13" s="82">
        <f>H14</f>
        <v>0</v>
      </c>
      <c r="I13" s="82">
        <f>I14</f>
        <v>0</v>
      </c>
      <c r="J13" s="85">
        <f>J14</f>
        <v>0</v>
      </c>
      <c r="K13" s="62"/>
      <c r="L13" s="62" t="e">
        <f t="shared" si="0"/>
        <v>#DIV/0!</v>
      </c>
    </row>
    <row r="14" spans="2:12" s="46" customFormat="1" x14ac:dyDescent="0.25">
      <c r="B14" s="8"/>
      <c r="C14" s="8"/>
      <c r="D14" s="8"/>
      <c r="E14" s="8">
        <v>6331</v>
      </c>
      <c r="F14" s="8" t="s">
        <v>70</v>
      </c>
      <c r="G14" s="84">
        <v>24886.86</v>
      </c>
      <c r="H14" s="84">
        <v>0</v>
      </c>
      <c r="I14" s="84">
        <v>0</v>
      </c>
      <c r="J14" s="89">
        <v>0</v>
      </c>
      <c r="K14" s="63"/>
      <c r="L14" s="63" t="e">
        <f t="shared" si="0"/>
        <v>#DIV/0!</v>
      </c>
    </row>
    <row r="15" spans="2:12" s="46" customFormat="1" x14ac:dyDescent="0.25">
      <c r="B15" s="48"/>
      <c r="C15" s="48">
        <v>64</v>
      </c>
      <c r="D15" s="48"/>
      <c r="E15" s="48"/>
      <c r="F15" s="48" t="s">
        <v>72</v>
      </c>
      <c r="G15" s="82">
        <f>G16</f>
        <v>0.06</v>
      </c>
      <c r="H15" s="82">
        <f>H16</f>
        <v>0</v>
      </c>
      <c r="I15" s="82">
        <f>I16</f>
        <v>0</v>
      </c>
      <c r="J15" s="85">
        <f>J16</f>
        <v>0.67</v>
      </c>
      <c r="K15" s="62">
        <f t="shared" ref="K15:K22" si="1">J15/G15*100</f>
        <v>1116.6666666666667</v>
      </c>
      <c r="L15" s="62" t="e">
        <f t="shared" si="0"/>
        <v>#DIV/0!</v>
      </c>
    </row>
    <row r="16" spans="2:12" s="46" customFormat="1" x14ac:dyDescent="0.25">
      <c r="B16" s="8"/>
      <c r="C16" s="8"/>
      <c r="D16" s="8"/>
      <c r="E16" s="8">
        <v>6413</v>
      </c>
      <c r="F16" s="8" t="s">
        <v>73</v>
      </c>
      <c r="G16" s="84">
        <v>0.06</v>
      </c>
      <c r="H16" s="84"/>
      <c r="I16" s="84">
        <v>0</v>
      </c>
      <c r="J16" s="89">
        <v>0.67</v>
      </c>
      <c r="K16" s="63">
        <f t="shared" si="1"/>
        <v>1116.6666666666667</v>
      </c>
      <c r="L16" s="63" t="e">
        <f t="shared" si="0"/>
        <v>#DIV/0!</v>
      </c>
    </row>
    <row r="17" spans="2:12" s="46" customFormat="1" ht="25.5" x14ac:dyDescent="0.25">
      <c r="B17" s="48"/>
      <c r="C17" s="48">
        <v>66</v>
      </c>
      <c r="D17" s="49"/>
      <c r="E17" s="49"/>
      <c r="F17" s="47" t="s">
        <v>25</v>
      </c>
      <c r="G17" s="82">
        <f t="shared" ref="G17:J18" si="2">G18</f>
        <v>265.5</v>
      </c>
      <c r="H17" s="82">
        <f t="shared" si="2"/>
        <v>2000</v>
      </c>
      <c r="I17" s="82">
        <f t="shared" si="2"/>
        <v>0</v>
      </c>
      <c r="J17" s="85">
        <f t="shared" si="2"/>
        <v>4148</v>
      </c>
      <c r="K17" s="62">
        <f t="shared" si="1"/>
        <v>1562.3352165725046</v>
      </c>
      <c r="L17" s="62">
        <f t="shared" si="0"/>
        <v>207.39999999999998</v>
      </c>
    </row>
    <row r="18" spans="2:12" s="46" customFormat="1" x14ac:dyDescent="0.25">
      <c r="B18" s="65"/>
      <c r="C18" s="66"/>
      <c r="D18" s="67">
        <v>661</v>
      </c>
      <c r="E18" s="67"/>
      <c r="F18" s="68" t="s">
        <v>26</v>
      </c>
      <c r="G18" s="115">
        <f t="shared" si="2"/>
        <v>265.5</v>
      </c>
      <c r="H18" s="115">
        <f t="shared" si="2"/>
        <v>2000</v>
      </c>
      <c r="I18" s="115">
        <f t="shared" si="2"/>
        <v>0</v>
      </c>
      <c r="J18" s="90">
        <f t="shared" si="2"/>
        <v>4148</v>
      </c>
      <c r="K18" s="69">
        <f t="shared" si="1"/>
        <v>1562.3352165725046</v>
      </c>
      <c r="L18" s="69">
        <f t="shared" si="0"/>
        <v>207.39999999999998</v>
      </c>
    </row>
    <row r="19" spans="2:12" s="46" customFormat="1" x14ac:dyDescent="0.25">
      <c r="B19" s="8"/>
      <c r="C19" s="25"/>
      <c r="D19" s="9"/>
      <c r="E19" s="9">
        <v>6615</v>
      </c>
      <c r="F19" s="11" t="s">
        <v>71</v>
      </c>
      <c r="G19" s="84">
        <v>265.5</v>
      </c>
      <c r="H19" s="84">
        <v>2000</v>
      </c>
      <c r="I19" s="84">
        <v>0</v>
      </c>
      <c r="J19" s="89">
        <v>4148</v>
      </c>
      <c r="K19" s="63">
        <f t="shared" si="1"/>
        <v>1562.3352165725046</v>
      </c>
      <c r="L19" s="63">
        <f t="shared" si="0"/>
        <v>207.39999999999998</v>
      </c>
    </row>
    <row r="20" spans="2:12" s="46" customFormat="1" x14ac:dyDescent="0.25">
      <c r="B20" s="48"/>
      <c r="C20" s="48">
        <v>67</v>
      </c>
      <c r="D20" s="49"/>
      <c r="E20" s="49"/>
      <c r="F20" s="47" t="s">
        <v>74</v>
      </c>
      <c r="G20" s="82">
        <f t="shared" ref="G20:J21" si="3">G21</f>
        <v>8295.6200000000008</v>
      </c>
      <c r="H20" s="82">
        <f t="shared" si="3"/>
        <v>66364</v>
      </c>
      <c r="I20" s="82">
        <f t="shared" si="3"/>
        <v>0</v>
      </c>
      <c r="J20" s="85">
        <f t="shared" si="3"/>
        <v>33182</v>
      </c>
      <c r="K20" s="62">
        <f t="shared" si="1"/>
        <v>399.99421381403675</v>
      </c>
      <c r="L20" s="62">
        <f t="shared" si="0"/>
        <v>50</v>
      </c>
    </row>
    <row r="21" spans="2:12" s="46" customFormat="1" ht="18.75" customHeight="1" x14ac:dyDescent="0.25">
      <c r="B21" s="65"/>
      <c r="C21" s="65"/>
      <c r="D21" s="67">
        <v>671</v>
      </c>
      <c r="E21" s="67"/>
      <c r="F21" s="68" t="s">
        <v>76</v>
      </c>
      <c r="G21" s="115">
        <f t="shared" si="3"/>
        <v>8295.6200000000008</v>
      </c>
      <c r="H21" s="115">
        <f t="shared" si="3"/>
        <v>66364</v>
      </c>
      <c r="I21" s="115">
        <f t="shared" si="3"/>
        <v>0</v>
      </c>
      <c r="J21" s="90">
        <f t="shared" si="3"/>
        <v>33182</v>
      </c>
      <c r="K21" s="69">
        <f t="shared" si="1"/>
        <v>399.99421381403675</v>
      </c>
      <c r="L21" s="69">
        <f t="shared" si="0"/>
        <v>50</v>
      </c>
    </row>
    <row r="22" spans="2:12" s="46" customFormat="1" ht="17.25" customHeight="1" x14ac:dyDescent="0.25">
      <c r="B22" s="8"/>
      <c r="C22" s="8"/>
      <c r="D22" s="9"/>
      <c r="E22" s="9">
        <v>6711</v>
      </c>
      <c r="F22" s="11" t="s">
        <v>75</v>
      </c>
      <c r="G22" s="84">
        <v>8295.6200000000008</v>
      </c>
      <c r="H22" s="84">
        <v>66364</v>
      </c>
      <c r="I22" s="84">
        <v>0</v>
      </c>
      <c r="J22" s="89">
        <v>33182</v>
      </c>
      <c r="K22" s="63">
        <f t="shared" si="1"/>
        <v>399.99421381403675</v>
      </c>
      <c r="L22" s="63">
        <f t="shared" si="0"/>
        <v>50</v>
      </c>
    </row>
    <row r="23" spans="2:12" s="55" customFormat="1" ht="19.5" customHeight="1" x14ac:dyDescent="0.25">
      <c r="B23" s="50">
        <v>7</v>
      </c>
      <c r="C23" s="50"/>
      <c r="D23" s="58"/>
      <c r="E23" s="58"/>
      <c r="F23" s="44" t="s">
        <v>3</v>
      </c>
      <c r="G23" s="116"/>
      <c r="H23" s="116"/>
      <c r="I23" s="116"/>
      <c r="J23" s="91"/>
      <c r="K23" s="64"/>
      <c r="L23" s="64"/>
    </row>
    <row r="24" spans="2:12" s="46" customFormat="1" x14ac:dyDescent="0.25">
      <c r="B24" s="48"/>
      <c r="C24" s="48">
        <v>72</v>
      </c>
      <c r="D24" s="49"/>
      <c r="E24" s="49"/>
      <c r="F24" s="56" t="s">
        <v>28</v>
      </c>
      <c r="G24" s="82"/>
      <c r="H24" s="82"/>
      <c r="I24" s="82"/>
      <c r="J24" s="85"/>
      <c r="K24" s="62"/>
      <c r="L24" s="62"/>
    </row>
    <row r="25" spans="2:12" s="46" customFormat="1" x14ac:dyDescent="0.25">
      <c r="B25" s="65"/>
      <c r="C25" s="65"/>
      <c r="D25" s="65">
        <v>721</v>
      </c>
      <c r="E25" s="65"/>
      <c r="F25" s="70" t="s">
        <v>29</v>
      </c>
      <c r="G25" s="115"/>
      <c r="H25" s="115"/>
      <c r="I25" s="115"/>
      <c r="J25" s="90"/>
      <c r="K25" s="69"/>
      <c r="L25" s="69"/>
    </row>
    <row r="26" spans="2:12" s="46" customFormat="1" x14ac:dyDescent="0.25">
      <c r="B26" s="8"/>
      <c r="C26" s="8"/>
      <c r="D26" s="8"/>
      <c r="E26" s="8">
        <v>7211</v>
      </c>
      <c r="F26" s="31" t="s">
        <v>30</v>
      </c>
      <c r="G26" s="84"/>
      <c r="H26" s="84"/>
      <c r="I26" s="84"/>
      <c r="J26" s="89"/>
      <c r="K26" s="63"/>
      <c r="L26" s="63"/>
    </row>
    <row r="27" spans="2:12" s="46" customFormat="1" x14ac:dyDescent="0.25">
      <c r="B27" s="8"/>
      <c r="C27" s="8"/>
      <c r="D27" s="8"/>
      <c r="E27" s="8" t="s">
        <v>18</v>
      </c>
      <c r="F27" s="31"/>
      <c r="G27" s="84"/>
      <c r="H27" s="84"/>
      <c r="I27" s="84"/>
      <c r="J27" s="89"/>
      <c r="K27" s="63"/>
      <c r="L27" s="63"/>
    </row>
    <row r="28" spans="2:12" ht="15.75" customHeight="1" x14ac:dyDescent="0.25"/>
    <row r="29" spans="2:12" ht="15.75" customHeight="1" x14ac:dyDescent="0.25"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</row>
    <row r="30" spans="2:12" ht="25.5" x14ac:dyDescent="0.25">
      <c r="B30" s="275" t="s">
        <v>7</v>
      </c>
      <c r="C30" s="276"/>
      <c r="D30" s="276"/>
      <c r="E30" s="276"/>
      <c r="F30" s="277"/>
      <c r="G30" s="39" t="s">
        <v>61</v>
      </c>
      <c r="H30" s="39" t="s">
        <v>166</v>
      </c>
      <c r="I30" s="39" t="s">
        <v>167</v>
      </c>
      <c r="J30" s="39" t="s">
        <v>168</v>
      </c>
      <c r="K30" s="39" t="s">
        <v>19</v>
      </c>
      <c r="L30" s="39" t="s">
        <v>53</v>
      </c>
    </row>
    <row r="31" spans="2:12" ht="12.75" customHeight="1" x14ac:dyDescent="0.25">
      <c r="B31" s="275">
        <v>1</v>
      </c>
      <c r="C31" s="276"/>
      <c r="D31" s="276"/>
      <c r="E31" s="276"/>
      <c r="F31" s="277"/>
      <c r="G31" s="39">
        <v>2</v>
      </c>
      <c r="H31" s="39">
        <v>3</v>
      </c>
      <c r="I31" s="39">
        <v>4</v>
      </c>
      <c r="J31" s="39">
        <v>5</v>
      </c>
      <c r="K31" s="39" t="s">
        <v>21</v>
      </c>
      <c r="L31" s="39" t="s">
        <v>169</v>
      </c>
    </row>
    <row r="32" spans="2:12" ht="25.5" customHeight="1" x14ac:dyDescent="0.25">
      <c r="B32" s="71"/>
      <c r="C32" s="71"/>
      <c r="D32" s="71"/>
      <c r="E32" s="71"/>
      <c r="F32" s="71" t="s">
        <v>8</v>
      </c>
      <c r="G32" s="80">
        <f>G33+G66</f>
        <v>20321.77</v>
      </c>
      <c r="H32" s="80">
        <f>H33+H66</f>
        <v>71993.899999999994</v>
      </c>
      <c r="I32" s="80">
        <f>I33+I66</f>
        <v>0</v>
      </c>
      <c r="J32" s="80">
        <f>J33+J66</f>
        <v>33798.01</v>
      </c>
      <c r="K32" s="119">
        <f t="shared" ref="K32:K38" si="4">J32/G32*100</f>
        <v>166.3143023466952</v>
      </c>
      <c r="L32" s="117">
        <f t="shared" ref="L32:L69" si="5">J32/H32*100</f>
        <v>46.945657896016193</v>
      </c>
    </row>
    <row r="33" spans="2:12" ht="25.5" customHeight="1" x14ac:dyDescent="0.25">
      <c r="B33" s="44">
        <v>3</v>
      </c>
      <c r="C33" s="44"/>
      <c r="D33" s="44"/>
      <c r="E33" s="44"/>
      <c r="F33" s="44" t="s">
        <v>4</v>
      </c>
      <c r="G33" s="81">
        <f>G34+G41+G63</f>
        <v>20321.77</v>
      </c>
      <c r="H33" s="81">
        <f>H34+H41+H63</f>
        <v>70369</v>
      </c>
      <c r="I33" s="81">
        <f>I34+I41+I63</f>
        <v>0</v>
      </c>
      <c r="J33" s="81">
        <f>J34+J41+J63</f>
        <v>33798.01</v>
      </c>
      <c r="K33" s="61">
        <f t="shared" si="4"/>
        <v>166.3143023466952</v>
      </c>
      <c r="L33" s="112">
        <f t="shared" si="5"/>
        <v>48.029686367576637</v>
      </c>
    </row>
    <row r="34" spans="2:12" ht="22.5" customHeight="1" x14ac:dyDescent="0.25">
      <c r="B34" s="45"/>
      <c r="C34" s="47">
        <v>31</v>
      </c>
      <c r="D34" s="47"/>
      <c r="E34" s="47"/>
      <c r="F34" s="75" t="s">
        <v>5</v>
      </c>
      <c r="G34" s="82">
        <f>G35+G37+G39</f>
        <v>17261.3</v>
      </c>
      <c r="H34" s="82">
        <f>H35+H37+H39</f>
        <v>59735</v>
      </c>
      <c r="I34" s="82">
        <f>I35+I37+I39</f>
        <v>0</v>
      </c>
      <c r="J34" s="82">
        <f>J35+J37+J39</f>
        <v>29610.19</v>
      </c>
      <c r="K34" s="62">
        <f t="shared" si="4"/>
        <v>171.54090363993441</v>
      </c>
      <c r="L34" s="113">
        <f t="shared" si="5"/>
        <v>49.569247509835101</v>
      </c>
    </row>
    <row r="35" spans="2:12" x14ac:dyDescent="0.25">
      <c r="B35" s="51"/>
      <c r="C35" s="51"/>
      <c r="D35" s="51">
        <v>311</v>
      </c>
      <c r="E35" s="51"/>
      <c r="F35" s="52" t="s">
        <v>31</v>
      </c>
      <c r="G35" s="83">
        <f>G36</f>
        <v>15071.65</v>
      </c>
      <c r="H35" s="83">
        <f>H36</f>
        <v>51960</v>
      </c>
      <c r="I35" s="83">
        <f>I36</f>
        <v>0</v>
      </c>
      <c r="J35" s="83">
        <f>J36</f>
        <v>25186.92</v>
      </c>
      <c r="K35" s="102">
        <f t="shared" si="4"/>
        <v>167.11454950187934</v>
      </c>
      <c r="L35" s="118">
        <f t="shared" si="5"/>
        <v>48.473672055427244</v>
      </c>
    </row>
    <row r="36" spans="2:12" x14ac:dyDescent="0.25">
      <c r="B36" s="8"/>
      <c r="C36" s="8"/>
      <c r="D36" s="8"/>
      <c r="E36" s="8">
        <v>3111</v>
      </c>
      <c r="F36" s="8" t="s">
        <v>156</v>
      </c>
      <c r="G36" s="84">
        <v>15071.65</v>
      </c>
      <c r="H36" s="84">
        <v>51960</v>
      </c>
      <c r="I36" s="84"/>
      <c r="J36" s="84">
        <v>25186.92</v>
      </c>
      <c r="K36" s="103">
        <f t="shared" si="4"/>
        <v>167.11454950187934</v>
      </c>
      <c r="L36" s="114">
        <f t="shared" si="5"/>
        <v>48.473672055427244</v>
      </c>
    </row>
    <row r="37" spans="2:12" x14ac:dyDescent="0.25">
      <c r="B37" s="51"/>
      <c r="C37" s="51"/>
      <c r="D37" s="51">
        <v>312</v>
      </c>
      <c r="E37" s="51"/>
      <c r="F37" s="52" t="s">
        <v>77</v>
      </c>
      <c r="G37" s="83">
        <f>G38</f>
        <v>170</v>
      </c>
      <c r="H37" s="83">
        <f>H38</f>
        <v>1340</v>
      </c>
      <c r="I37" s="83">
        <f>I38</f>
        <v>0</v>
      </c>
      <c r="J37" s="83">
        <f>J38</f>
        <v>1346.64</v>
      </c>
      <c r="K37" s="102">
        <f t="shared" si="4"/>
        <v>792.14117647058822</v>
      </c>
      <c r="L37" s="118">
        <f t="shared" si="5"/>
        <v>100.4955223880597</v>
      </c>
    </row>
    <row r="38" spans="2:12" x14ac:dyDescent="0.25">
      <c r="B38" s="8"/>
      <c r="C38" s="8"/>
      <c r="D38" s="8"/>
      <c r="E38" s="8">
        <v>3121</v>
      </c>
      <c r="F38" s="8" t="s">
        <v>157</v>
      </c>
      <c r="G38" s="84">
        <v>170</v>
      </c>
      <c r="H38" s="84">
        <v>1340</v>
      </c>
      <c r="I38" s="84"/>
      <c r="J38" s="84">
        <v>1346.64</v>
      </c>
      <c r="K38" s="103">
        <f t="shared" si="4"/>
        <v>792.14117647058822</v>
      </c>
      <c r="L38" s="114">
        <f t="shared" si="5"/>
        <v>100.4955223880597</v>
      </c>
    </row>
    <row r="39" spans="2:12" x14ac:dyDescent="0.25">
      <c r="B39" s="51"/>
      <c r="C39" s="51"/>
      <c r="D39" s="51">
        <v>313</v>
      </c>
      <c r="E39" s="51"/>
      <c r="F39" s="52" t="s">
        <v>78</v>
      </c>
      <c r="G39" s="83">
        <f>G40</f>
        <v>2019.65</v>
      </c>
      <c r="H39" s="83">
        <f>H40</f>
        <v>6435</v>
      </c>
      <c r="I39" s="83">
        <f>I40</f>
        <v>0</v>
      </c>
      <c r="J39" s="83">
        <f>J40</f>
        <v>3076.63</v>
      </c>
      <c r="K39" s="102">
        <f>J39/G39*100</f>
        <v>152.33481048696555</v>
      </c>
      <c r="L39" s="118">
        <f t="shared" si="5"/>
        <v>47.810878010878014</v>
      </c>
    </row>
    <row r="40" spans="2:12" x14ac:dyDescent="0.25">
      <c r="B40" s="8"/>
      <c r="C40" s="8"/>
      <c r="D40" s="8"/>
      <c r="E40" s="8">
        <v>3132</v>
      </c>
      <c r="F40" s="8" t="s">
        <v>79</v>
      </c>
      <c r="G40" s="84">
        <v>2019.65</v>
      </c>
      <c r="H40" s="84">
        <v>6435</v>
      </c>
      <c r="I40" s="84"/>
      <c r="J40" s="84">
        <v>3076.63</v>
      </c>
      <c r="K40" s="103">
        <f>J40/G40*100</f>
        <v>152.33481048696555</v>
      </c>
      <c r="L40" s="114">
        <f t="shared" si="5"/>
        <v>47.810878010878014</v>
      </c>
    </row>
    <row r="41" spans="2:12" ht="21.75" customHeight="1" x14ac:dyDescent="0.25">
      <c r="B41" s="48"/>
      <c r="C41" s="48">
        <v>32</v>
      </c>
      <c r="D41" s="49"/>
      <c r="E41" s="49"/>
      <c r="F41" s="57" t="s">
        <v>15</v>
      </c>
      <c r="G41" s="85">
        <f>G42+G47+G51+G58</f>
        <v>2850.4</v>
      </c>
      <c r="H41" s="82">
        <f>H42+H47+H51+H58</f>
        <v>10331</v>
      </c>
      <c r="I41" s="82">
        <f>I42+I47+I51+I58</f>
        <v>0</v>
      </c>
      <c r="J41" s="85">
        <f>J42+J47+J51+J58</f>
        <v>4011.39</v>
      </c>
      <c r="K41" s="62">
        <f>J41/G41*100</f>
        <v>140.73077462812236</v>
      </c>
      <c r="L41" s="113">
        <f t="shared" si="5"/>
        <v>38.828670990223593</v>
      </c>
    </row>
    <row r="42" spans="2:12" x14ac:dyDescent="0.25">
      <c r="B42" s="51"/>
      <c r="C42" s="51"/>
      <c r="D42" s="51">
        <v>321</v>
      </c>
      <c r="E42" s="51"/>
      <c r="F42" s="52" t="s">
        <v>32</v>
      </c>
      <c r="G42" s="86">
        <f>SUM(G43:G46)</f>
        <v>497.29999999999995</v>
      </c>
      <c r="H42" s="83">
        <f>SUM(H43:H46)</f>
        <v>3900</v>
      </c>
      <c r="I42" s="83">
        <f>SUM(I43:I46)</f>
        <v>0</v>
      </c>
      <c r="J42" s="86">
        <f>SUM(J43:J46)</f>
        <v>2023.68</v>
      </c>
      <c r="K42" s="102">
        <f>J42/G42*100</f>
        <v>406.93344057912731</v>
      </c>
      <c r="L42" s="118">
        <f t="shared" si="5"/>
        <v>51.889230769230778</v>
      </c>
    </row>
    <row r="43" spans="2:12" x14ac:dyDescent="0.25">
      <c r="B43" s="8"/>
      <c r="C43" s="25"/>
      <c r="D43" s="8"/>
      <c r="E43" s="8">
        <v>3211</v>
      </c>
      <c r="F43" s="31" t="s">
        <v>139</v>
      </c>
      <c r="G43" s="87">
        <v>174.73</v>
      </c>
      <c r="H43" s="84">
        <v>380</v>
      </c>
      <c r="I43" s="84"/>
      <c r="J43" s="87">
        <v>320.27</v>
      </c>
      <c r="K43" s="103">
        <f>J43/G43*100</f>
        <v>183.29422537629486</v>
      </c>
      <c r="L43" s="114">
        <f t="shared" si="5"/>
        <v>84.281578947368416</v>
      </c>
    </row>
    <row r="44" spans="2:12" x14ac:dyDescent="0.25">
      <c r="B44" s="8"/>
      <c r="C44" s="25"/>
      <c r="D44" s="8"/>
      <c r="E44" s="8">
        <v>3212</v>
      </c>
      <c r="F44" s="214" t="s">
        <v>140</v>
      </c>
      <c r="G44" s="87">
        <v>322.57</v>
      </c>
      <c r="H44" s="84">
        <v>3020</v>
      </c>
      <c r="I44" s="84"/>
      <c r="J44" s="87">
        <v>1703.41</v>
      </c>
      <c r="K44" s="103">
        <f t="shared" ref="K44:K53" si="6">J44/G44*100</f>
        <v>528.07452645937326</v>
      </c>
      <c r="L44" s="114">
        <f t="shared" si="5"/>
        <v>56.404304635761591</v>
      </c>
    </row>
    <row r="45" spans="2:12" x14ac:dyDescent="0.25">
      <c r="B45" s="8"/>
      <c r="C45" s="25"/>
      <c r="D45" s="8"/>
      <c r="E45" s="8">
        <v>3213</v>
      </c>
      <c r="F45" s="214" t="s">
        <v>158</v>
      </c>
      <c r="G45" s="87">
        <v>0</v>
      </c>
      <c r="H45" s="84">
        <v>100</v>
      </c>
      <c r="I45" s="84"/>
      <c r="J45" s="87"/>
      <c r="K45" s="103" t="e">
        <f t="shared" si="6"/>
        <v>#DIV/0!</v>
      </c>
      <c r="L45" s="114">
        <f t="shared" si="5"/>
        <v>0</v>
      </c>
    </row>
    <row r="46" spans="2:12" x14ac:dyDescent="0.25">
      <c r="B46" s="8"/>
      <c r="C46" s="25"/>
      <c r="D46" s="8"/>
      <c r="E46" s="8">
        <v>3214</v>
      </c>
      <c r="F46" s="214" t="s">
        <v>159</v>
      </c>
      <c r="G46" s="87">
        <v>0</v>
      </c>
      <c r="H46" s="84">
        <v>400</v>
      </c>
      <c r="I46" s="84"/>
      <c r="J46" s="87"/>
      <c r="K46" s="103" t="e">
        <f t="shared" si="6"/>
        <v>#DIV/0!</v>
      </c>
      <c r="L46" s="114">
        <f t="shared" si="5"/>
        <v>0</v>
      </c>
    </row>
    <row r="47" spans="2:12" x14ac:dyDescent="0.25">
      <c r="B47" s="51"/>
      <c r="C47" s="52"/>
      <c r="D47" s="51">
        <v>322</v>
      </c>
      <c r="E47" s="51"/>
      <c r="F47" s="76" t="s">
        <v>80</v>
      </c>
      <c r="G47" s="86">
        <f>SUM(G48:G50)</f>
        <v>536.16999999999996</v>
      </c>
      <c r="H47" s="83">
        <f>SUM(H48:H50)</f>
        <v>1760</v>
      </c>
      <c r="I47" s="83">
        <f>SUM(I48:I50)</f>
        <v>0</v>
      </c>
      <c r="J47" s="86">
        <f>SUM(J48:J50)</f>
        <v>602.05999999999995</v>
      </c>
      <c r="K47" s="102">
        <f t="shared" si="6"/>
        <v>112.28901281310033</v>
      </c>
      <c r="L47" s="118">
        <f t="shared" si="5"/>
        <v>34.207954545454541</v>
      </c>
    </row>
    <row r="48" spans="2:12" x14ac:dyDescent="0.25">
      <c r="B48" s="8"/>
      <c r="C48" s="25"/>
      <c r="D48" s="8"/>
      <c r="E48" s="8">
        <v>3221</v>
      </c>
      <c r="F48" s="31" t="s">
        <v>144</v>
      </c>
      <c r="G48" s="87">
        <v>0</v>
      </c>
      <c r="H48" s="84">
        <v>100</v>
      </c>
      <c r="I48" s="84"/>
      <c r="J48" s="87"/>
      <c r="K48" s="103" t="e">
        <f t="shared" si="6"/>
        <v>#DIV/0!</v>
      </c>
      <c r="L48" s="114">
        <f t="shared" si="5"/>
        <v>0</v>
      </c>
    </row>
    <row r="49" spans="2:12" x14ac:dyDescent="0.25">
      <c r="B49" s="8"/>
      <c r="C49" s="25"/>
      <c r="D49" s="8"/>
      <c r="E49" s="8">
        <v>3223</v>
      </c>
      <c r="F49" s="31" t="s">
        <v>145</v>
      </c>
      <c r="G49" s="87">
        <v>536.16999999999996</v>
      </c>
      <c r="H49" s="84">
        <v>1660</v>
      </c>
      <c r="I49" s="84"/>
      <c r="J49" s="87">
        <v>585.17999999999995</v>
      </c>
      <c r="K49" s="103">
        <f t="shared" si="6"/>
        <v>109.14075759553872</v>
      </c>
      <c r="L49" s="114">
        <f t="shared" si="5"/>
        <v>35.251807228915659</v>
      </c>
    </row>
    <row r="50" spans="2:12" x14ac:dyDescent="0.25">
      <c r="B50" s="8"/>
      <c r="C50" s="25"/>
      <c r="D50" s="8"/>
      <c r="E50" s="8">
        <v>3225</v>
      </c>
      <c r="F50" s="31" t="s">
        <v>171</v>
      </c>
      <c r="G50" s="87"/>
      <c r="H50" s="84"/>
      <c r="I50" s="84"/>
      <c r="J50" s="87">
        <v>16.88</v>
      </c>
      <c r="K50" s="103"/>
      <c r="L50" s="114" t="e">
        <f t="shared" si="5"/>
        <v>#DIV/0!</v>
      </c>
    </row>
    <row r="51" spans="2:12" x14ac:dyDescent="0.25">
      <c r="B51" s="51"/>
      <c r="C51" s="52"/>
      <c r="D51" s="51">
        <v>323</v>
      </c>
      <c r="E51" s="51"/>
      <c r="F51" s="76" t="s">
        <v>81</v>
      </c>
      <c r="G51" s="86">
        <f>SUM(G52:G57)</f>
        <v>1182.49</v>
      </c>
      <c r="H51" s="83">
        <f>SUM(H52:H57)</f>
        <v>3719</v>
      </c>
      <c r="I51" s="83">
        <f>SUM(I52:I57)</f>
        <v>0</v>
      </c>
      <c r="J51" s="86">
        <f>SUM(J52:J57)</f>
        <v>1384.15</v>
      </c>
      <c r="K51" s="102">
        <f t="shared" si="6"/>
        <v>117.0538440071375</v>
      </c>
      <c r="L51" s="118">
        <f t="shared" si="5"/>
        <v>37.218338262973923</v>
      </c>
    </row>
    <row r="52" spans="2:12" x14ac:dyDescent="0.25">
      <c r="B52" s="8"/>
      <c r="C52" s="25"/>
      <c r="D52" s="8"/>
      <c r="E52" s="8">
        <v>3231</v>
      </c>
      <c r="F52" s="31" t="s">
        <v>146</v>
      </c>
      <c r="G52" s="87">
        <v>324.72000000000003</v>
      </c>
      <c r="H52" s="84">
        <v>819</v>
      </c>
      <c r="I52" s="84"/>
      <c r="J52" s="87">
        <v>506.52</v>
      </c>
      <c r="K52" s="103">
        <f t="shared" si="6"/>
        <v>155.98669623059865</v>
      </c>
      <c r="L52" s="114">
        <f t="shared" si="5"/>
        <v>61.84615384615384</v>
      </c>
    </row>
    <row r="53" spans="2:12" x14ac:dyDescent="0.25">
      <c r="B53" s="8"/>
      <c r="C53" s="25"/>
      <c r="D53" s="8"/>
      <c r="E53" s="8">
        <v>3232</v>
      </c>
      <c r="F53" s="31" t="s">
        <v>160</v>
      </c>
      <c r="G53" s="87">
        <v>194.71</v>
      </c>
      <c r="H53" s="84">
        <v>400</v>
      </c>
      <c r="I53" s="84"/>
      <c r="J53" s="87">
        <v>139.49</v>
      </c>
      <c r="K53" s="103">
        <f t="shared" si="6"/>
        <v>71.639874685429618</v>
      </c>
      <c r="L53" s="114">
        <f t="shared" si="5"/>
        <v>34.872500000000002</v>
      </c>
    </row>
    <row r="54" spans="2:12" x14ac:dyDescent="0.25">
      <c r="B54" s="8"/>
      <c r="C54" s="25"/>
      <c r="D54" s="8"/>
      <c r="E54" s="8">
        <v>3233</v>
      </c>
      <c r="F54" s="31" t="s">
        <v>148</v>
      </c>
      <c r="G54" s="87">
        <v>0</v>
      </c>
      <c r="H54" s="84">
        <v>0</v>
      </c>
      <c r="I54" s="84"/>
      <c r="J54" s="87"/>
      <c r="K54" s="103">
        <v>0</v>
      </c>
      <c r="L54" s="114" t="e">
        <f t="shared" si="5"/>
        <v>#DIV/0!</v>
      </c>
    </row>
    <row r="55" spans="2:12" ht="15.75" customHeight="1" x14ac:dyDescent="0.25">
      <c r="B55" s="8"/>
      <c r="C55" s="25"/>
      <c r="D55" s="8"/>
      <c r="E55" s="8">
        <v>3237</v>
      </c>
      <c r="F55" s="31" t="s">
        <v>149</v>
      </c>
      <c r="G55" s="87">
        <v>663.06</v>
      </c>
      <c r="H55" s="84">
        <v>1300</v>
      </c>
      <c r="I55" s="84"/>
      <c r="J55" s="87">
        <v>738.14</v>
      </c>
      <c r="K55" s="103">
        <v>0</v>
      </c>
      <c r="L55" s="114">
        <f t="shared" si="5"/>
        <v>56.779999999999994</v>
      </c>
    </row>
    <row r="56" spans="2:12" x14ac:dyDescent="0.25">
      <c r="B56" s="8"/>
      <c r="C56" s="25"/>
      <c r="D56" s="8"/>
      <c r="E56" s="8">
        <v>3238</v>
      </c>
      <c r="F56" s="31" t="s">
        <v>170</v>
      </c>
      <c r="G56" s="87"/>
      <c r="H56" s="84">
        <v>1000</v>
      </c>
      <c r="I56" s="84"/>
      <c r="J56" s="87"/>
      <c r="K56" s="103"/>
      <c r="L56" s="114">
        <f t="shared" si="5"/>
        <v>0</v>
      </c>
    </row>
    <row r="57" spans="2:12" x14ac:dyDescent="0.25">
      <c r="B57" s="8"/>
      <c r="C57" s="25"/>
      <c r="D57" s="8"/>
      <c r="E57" s="8">
        <v>3239</v>
      </c>
      <c r="F57" s="31" t="s">
        <v>150</v>
      </c>
      <c r="G57" s="87">
        <v>0</v>
      </c>
      <c r="H57" s="84">
        <v>200</v>
      </c>
      <c r="I57" s="84"/>
      <c r="J57" s="87"/>
      <c r="K57" s="103">
        <v>0</v>
      </c>
      <c r="L57" s="114">
        <f t="shared" si="5"/>
        <v>0</v>
      </c>
    </row>
    <row r="58" spans="2:12" x14ac:dyDescent="0.25">
      <c r="B58" s="51"/>
      <c r="C58" s="52"/>
      <c r="D58" s="51">
        <v>329</v>
      </c>
      <c r="E58" s="51"/>
      <c r="F58" s="76" t="s">
        <v>82</v>
      </c>
      <c r="G58" s="86">
        <f>SUM(G59:G62)</f>
        <v>634.44000000000005</v>
      </c>
      <c r="H58" s="83">
        <f>SUM(H59:H62)</f>
        <v>952</v>
      </c>
      <c r="I58" s="83">
        <f>SUM(I59:I62)</f>
        <v>0</v>
      </c>
      <c r="J58" s="86">
        <f>SUM(J59:J62)</f>
        <v>1.5</v>
      </c>
      <c r="K58" s="102">
        <f>J58/G58*100</f>
        <v>0.23642897673538865</v>
      </c>
      <c r="L58" s="118">
        <f t="shared" si="5"/>
        <v>0.15756302521008403</v>
      </c>
    </row>
    <row r="59" spans="2:12" x14ac:dyDescent="0.25">
      <c r="B59" s="8"/>
      <c r="C59" s="25"/>
      <c r="D59" s="8"/>
      <c r="E59" s="74">
        <v>3291</v>
      </c>
      <c r="F59" s="31" t="s">
        <v>161</v>
      </c>
      <c r="G59" s="87">
        <v>601.24</v>
      </c>
      <c r="H59" s="84">
        <v>200</v>
      </c>
      <c r="I59" s="84"/>
      <c r="J59" s="87">
        <v>0</v>
      </c>
      <c r="K59" s="103">
        <v>0</v>
      </c>
      <c r="L59" s="114">
        <f t="shared" si="5"/>
        <v>0</v>
      </c>
    </row>
    <row r="60" spans="2:12" x14ac:dyDescent="0.25">
      <c r="B60" s="8"/>
      <c r="C60" s="25"/>
      <c r="D60" s="9"/>
      <c r="E60" s="74">
        <v>3292</v>
      </c>
      <c r="F60" s="8" t="s">
        <v>152</v>
      </c>
      <c r="G60" s="87">
        <v>0</v>
      </c>
      <c r="H60" s="84">
        <v>670</v>
      </c>
      <c r="I60" s="84"/>
      <c r="J60" s="87"/>
      <c r="K60" s="103">
        <v>0</v>
      </c>
      <c r="L60" s="114">
        <f t="shared" si="5"/>
        <v>0</v>
      </c>
    </row>
    <row r="61" spans="2:12" x14ac:dyDescent="0.25">
      <c r="B61" s="8"/>
      <c r="C61" s="25"/>
      <c r="D61" s="9"/>
      <c r="E61" s="74">
        <v>3294</v>
      </c>
      <c r="F61" s="8" t="s">
        <v>162</v>
      </c>
      <c r="G61" s="87">
        <v>0</v>
      </c>
      <c r="H61" s="84">
        <v>2</v>
      </c>
      <c r="I61" s="84"/>
      <c r="J61" s="87">
        <v>1.5</v>
      </c>
      <c r="K61" s="103" t="e">
        <f>J61/G61*100</f>
        <v>#DIV/0!</v>
      </c>
      <c r="L61" s="114">
        <f t="shared" si="5"/>
        <v>75</v>
      </c>
    </row>
    <row r="62" spans="2:12" x14ac:dyDescent="0.25">
      <c r="B62" s="8"/>
      <c r="C62" s="8"/>
      <c r="D62" s="9"/>
      <c r="E62" s="74">
        <v>3295</v>
      </c>
      <c r="F62" s="8" t="s">
        <v>153</v>
      </c>
      <c r="G62" s="87">
        <v>33.200000000000003</v>
      </c>
      <c r="H62" s="84">
        <v>80</v>
      </c>
      <c r="I62" s="84"/>
      <c r="J62" s="87">
        <v>0</v>
      </c>
      <c r="K62" s="103">
        <v>0</v>
      </c>
      <c r="L62" s="114">
        <f t="shared" si="5"/>
        <v>0</v>
      </c>
    </row>
    <row r="63" spans="2:12" ht="22.5" customHeight="1" x14ac:dyDescent="0.25">
      <c r="B63" s="48"/>
      <c r="C63" s="48">
        <v>34</v>
      </c>
      <c r="D63" s="49"/>
      <c r="E63" s="78"/>
      <c r="F63" s="57" t="s">
        <v>83</v>
      </c>
      <c r="G63" s="82">
        <f t="shared" ref="G63:J64" si="7">G64</f>
        <v>210.07</v>
      </c>
      <c r="H63" s="82">
        <f t="shared" si="7"/>
        <v>303</v>
      </c>
      <c r="I63" s="82">
        <f t="shared" si="7"/>
        <v>0</v>
      </c>
      <c r="J63" s="85">
        <f t="shared" si="7"/>
        <v>176.43</v>
      </c>
      <c r="K63" s="62">
        <f>J63/G63*100</f>
        <v>83.986290284190986</v>
      </c>
      <c r="L63" s="113">
        <f t="shared" si="5"/>
        <v>58.227722772277232</v>
      </c>
    </row>
    <row r="64" spans="2:12" x14ac:dyDescent="0.25">
      <c r="B64" s="51"/>
      <c r="C64" s="51"/>
      <c r="D64" s="53">
        <v>343</v>
      </c>
      <c r="E64" s="77"/>
      <c r="F64" s="52" t="s">
        <v>84</v>
      </c>
      <c r="G64" s="83">
        <f t="shared" si="7"/>
        <v>210.07</v>
      </c>
      <c r="H64" s="83">
        <f t="shared" si="7"/>
        <v>303</v>
      </c>
      <c r="I64" s="83">
        <f t="shared" si="7"/>
        <v>0</v>
      </c>
      <c r="J64" s="86">
        <f t="shared" si="7"/>
        <v>176.43</v>
      </c>
      <c r="K64" s="102">
        <f>J64/G64*100</f>
        <v>83.986290284190986</v>
      </c>
      <c r="L64" s="118">
        <f t="shared" si="5"/>
        <v>58.227722772277232</v>
      </c>
    </row>
    <row r="65" spans="2:12" x14ac:dyDescent="0.25">
      <c r="B65" s="8"/>
      <c r="C65" s="8"/>
      <c r="D65" s="9"/>
      <c r="E65" s="74">
        <v>3431</v>
      </c>
      <c r="F65" s="8" t="s">
        <v>154</v>
      </c>
      <c r="G65" s="84">
        <v>210.07</v>
      </c>
      <c r="H65" s="84">
        <v>303</v>
      </c>
      <c r="I65" s="84"/>
      <c r="J65" s="87">
        <v>176.43</v>
      </c>
      <c r="K65" s="103">
        <f>J65/G65*100</f>
        <v>83.986290284190986</v>
      </c>
      <c r="L65" s="114">
        <f t="shared" si="5"/>
        <v>58.227722772277232</v>
      </c>
    </row>
    <row r="66" spans="2:12" ht="27" customHeight="1" x14ac:dyDescent="0.25">
      <c r="B66" s="72">
        <v>4</v>
      </c>
      <c r="C66" s="72"/>
      <c r="D66" s="72"/>
      <c r="E66" s="72"/>
      <c r="F66" s="73" t="s">
        <v>6</v>
      </c>
      <c r="G66" s="81">
        <f t="shared" ref="G66:J68" si="8">G67</f>
        <v>0</v>
      </c>
      <c r="H66" s="81">
        <f t="shared" si="8"/>
        <v>1624.9</v>
      </c>
      <c r="I66" s="81">
        <f t="shared" si="8"/>
        <v>0</v>
      </c>
      <c r="J66" s="88">
        <f t="shared" si="8"/>
        <v>0</v>
      </c>
      <c r="K66" s="61">
        <v>0</v>
      </c>
      <c r="L66" s="112">
        <f t="shared" si="5"/>
        <v>0</v>
      </c>
    </row>
    <row r="67" spans="2:12" ht="23.25" customHeight="1" x14ac:dyDescent="0.25">
      <c r="B67" s="47"/>
      <c r="C67" s="47">
        <v>42</v>
      </c>
      <c r="D67" s="47"/>
      <c r="E67" s="47"/>
      <c r="F67" s="79" t="s">
        <v>85</v>
      </c>
      <c r="G67" s="85">
        <f t="shared" si="8"/>
        <v>0</v>
      </c>
      <c r="H67" s="82">
        <f t="shared" si="8"/>
        <v>1624.9</v>
      </c>
      <c r="I67" s="82">
        <f t="shared" si="8"/>
        <v>0</v>
      </c>
      <c r="J67" s="85">
        <f t="shared" si="8"/>
        <v>0</v>
      </c>
      <c r="K67" s="62">
        <v>0</v>
      </c>
      <c r="L67" s="113">
        <f t="shared" si="5"/>
        <v>0</v>
      </c>
    </row>
    <row r="68" spans="2:12" x14ac:dyDescent="0.25">
      <c r="B68" s="54"/>
      <c r="C68" s="54"/>
      <c r="D68" s="51">
        <v>422</v>
      </c>
      <c r="E68" s="51"/>
      <c r="F68" s="51" t="s">
        <v>86</v>
      </c>
      <c r="G68" s="86">
        <f t="shared" si="8"/>
        <v>0</v>
      </c>
      <c r="H68" s="83">
        <f t="shared" si="8"/>
        <v>1624.9</v>
      </c>
      <c r="I68" s="83">
        <f t="shared" si="8"/>
        <v>0</v>
      </c>
      <c r="J68" s="86">
        <f t="shared" si="8"/>
        <v>0</v>
      </c>
      <c r="K68" s="102">
        <v>0</v>
      </c>
      <c r="L68" s="118">
        <f t="shared" si="5"/>
        <v>0</v>
      </c>
    </row>
    <row r="69" spans="2:12" x14ac:dyDescent="0.25">
      <c r="B69" s="11"/>
      <c r="C69" s="11"/>
      <c r="D69" s="8"/>
      <c r="E69" s="8">
        <v>4221</v>
      </c>
      <c r="F69" s="8" t="s">
        <v>155</v>
      </c>
      <c r="G69" s="87"/>
      <c r="H69" s="84">
        <v>1624.9</v>
      </c>
      <c r="I69" s="84"/>
      <c r="J69" s="87"/>
      <c r="K69" s="103">
        <v>0</v>
      </c>
      <c r="L69" s="114">
        <f t="shared" si="5"/>
        <v>0</v>
      </c>
    </row>
  </sheetData>
  <mergeCells count="9">
    <mergeCell ref="B31:F31"/>
    <mergeCell ref="B3:L3"/>
    <mergeCell ref="B5:L5"/>
    <mergeCell ref="B7:L7"/>
    <mergeCell ref="B1:F1"/>
    <mergeCell ref="B2:F2"/>
    <mergeCell ref="B9:F9"/>
    <mergeCell ref="B10:F10"/>
    <mergeCell ref="B30:F30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6"/>
  <sheetViews>
    <sheetView workbookViewId="0">
      <selection activeCell="A23" sqref="A23:XFD2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5.75" x14ac:dyDescent="0.25">
      <c r="B1" s="246" t="s">
        <v>88</v>
      </c>
      <c r="C1" s="246"/>
    </row>
    <row r="2" spans="2:8" ht="15.75" x14ac:dyDescent="0.25">
      <c r="B2" s="246" t="s">
        <v>87</v>
      </c>
      <c r="C2" s="246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15.75" customHeight="1" x14ac:dyDescent="0.25">
      <c r="B4" s="249" t="s">
        <v>42</v>
      </c>
      <c r="C4" s="249"/>
      <c r="D4" s="249"/>
      <c r="E4" s="249"/>
      <c r="F4" s="249"/>
      <c r="G4" s="249"/>
      <c r="H4" s="249"/>
    </row>
    <row r="5" spans="2:8" ht="18" x14ac:dyDescent="0.25">
      <c r="B5" s="2"/>
      <c r="C5" s="2"/>
      <c r="D5" s="2"/>
      <c r="E5" s="2"/>
      <c r="F5" s="3"/>
      <c r="G5" s="3"/>
      <c r="H5" s="3" t="s">
        <v>103</v>
      </c>
    </row>
    <row r="6" spans="2:8" ht="25.5" x14ac:dyDescent="0.25">
      <c r="B6" s="39" t="s">
        <v>7</v>
      </c>
      <c r="C6" s="39" t="s">
        <v>61</v>
      </c>
      <c r="D6" s="39" t="s">
        <v>166</v>
      </c>
      <c r="E6" s="39" t="s">
        <v>167</v>
      </c>
      <c r="F6" s="39" t="s">
        <v>168</v>
      </c>
      <c r="G6" s="39" t="s">
        <v>19</v>
      </c>
      <c r="H6" s="39" t="s">
        <v>53</v>
      </c>
    </row>
    <row r="7" spans="2:8" x14ac:dyDescent="0.25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 t="s">
        <v>21</v>
      </c>
      <c r="H7" s="39" t="s">
        <v>169</v>
      </c>
    </row>
    <row r="8" spans="2:8" x14ac:dyDescent="0.25">
      <c r="B8" s="44" t="s">
        <v>41</v>
      </c>
      <c r="C8" s="116">
        <f>C9+C11+C13+C17</f>
        <v>33448.04</v>
      </c>
      <c r="D8" s="116">
        <f>D9+D11+D13+D17</f>
        <v>68364</v>
      </c>
      <c r="E8" s="137">
        <f>E9+E13+E11+E17</f>
        <v>0</v>
      </c>
      <c r="F8" s="91">
        <f>F9+F11+F13+F17</f>
        <v>37330.67</v>
      </c>
      <c r="G8" s="64">
        <f>F8/C8*100</f>
        <v>111.60794474055878</v>
      </c>
      <c r="H8" s="64">
        <f>F8/D8*100</f>
        <v>54.605742788602186</v>
      </c>
    </row>
    <row r="9" spans="2:8" x14ac:dyDescent="0.25">
      <c r="B9" s="99" t="s">
        <v>39</v>
      </c>
      <c r="C9" s="134">
        <f>C10</f>
        <v>8295.68</v>
      </c>
      <c r="D9" s="134">
        <f>D10</f>
        <v>66364</v>
      </c>
      <c r="E9" s="134">
        <f>E10</f>
        <v>0</v>
      </c>
      <c r="F9" s="104">
        <f>F10</f>
        <v>33182</v>
      </c>
      <c r="G9" s="100">
        <f>F9/C9*100</f>
        <v>399.99132078382968</v>
      </c>
      <c r="H9" s="100">
        <f>F9/D9*100</f>
        <v>50</v>
      </c>
    </row>
    <row r="10" spans="2:8" x14ac:dyDescent="0.25">
      <c r="B10" s="34" t="s">
        <v>38</v>
      </c>
      <c r="C10" s="84">
        <v>8295.68</v>
      </c>
      <c r="D10" s="135">
        <v>66364</v>
      </c>
      <c r="E10" s="135">
        <v>0</v>
      </c>
      <c r="F10" s="105">
        <v>33182</v>
      </c>
      <c r="G10" s="101">
        <f>F10/C10*100</f>
        <v>399.99132078382968</v>
      </c>
      <c r="H10" s="101">
        <f>F10/D10*100</f>
        <v>50</v>
      </c>
    </row>
    <row r="11" spans="2:8" x14ac:dyDescent="0.25">
      <c r="B11" s="99" t="s">
        <v>36</v>
      </c>
      <c r="C11" s="134"/>
      <c r="D11" s="134"/>
      <c r="E11" s="138"/>
      <c r="F11" s="104"/>
      <c r="G11" s="100"/>
      <c r="H11" s="100"/>
    </row>
    <row r="12" spans="2:8" x14ac:dyDescent="0.25">
      <c r="B12" s="32" t="s">
        <v>35</v>
      </c>
      <c r="C12" s="135"/>
      <c r="D12" s="135"/>
      <c r="E12" s="139"/>
      <c r="F12" s="105"/>
      <c r="G12" s="101"/>
      <c r="H12" s="101"/>
    </row>
    <row r="13" spans="2:8" x14ac:dyDescent="0.25">
      <c r="B13" s="99" t="s">
        <v>34</v>
      </c>
      <c r="C13" s="134">
        <f>C14</f>
        <v>265.5</v>
      </c>
      <c r="D13" s="134">
        <f>D14</f>
        <v>2000</v>
      </c>
      <c r="E13" s="138">
        <f>E14</f>
        <v>0</v>
      </c>
      <c r="F13" s="104">
        <f>F14</f>
        <v>4148.67</v>
      </c>
      <c r="G13" s="100">
        <f>F13/C13*100</f>
        <v>1562.587570621469</v>
      </c>
      <c r="H13" s="100">
        <f>F13/D13*100</f>
        <v>207.43350000000001</v>
      </c>
    </row>
    <row r="14" spans="2:8" x14ac:dyDescent="0.25">
      <c r="B14" s="32" t="s">
        <v>33</v>
      </c>
      <c r="C14" s="135">
        <v>265.5</v>
      </c>
      <c r="D14" s="135">
        <v>2000</v>
      </c>
      <c r="E14" s="139">
        <v>0</v>
      </c>
      <c r="F14" s="105">
        <v>4148.67</v>
      </c>
      <c r="G14" s="101">
        <f>F14/C14*100</f>
        <v>1562.587570621469</v>
      </c>
      <c r="H14" s="101">
        <f>F14/D14*100</f>
        <v>207.43350000000001</v>
      </c>
    </row>
    <row r="15" spans="2:8" x14ac:dyDescent="0.25">
      <c r="B15" s="96" t="s">
        <v>91</v>
      </c>
      <c r="C15" s="127"/>
      <c r="D15" s="127"/>
      <c r="E15" s="140"/>
      <c r="F15" s="107"/>
      <c r="G15" s="108"/>
      <c r="H15" s="108"/>
    </row>
    <row r="16" spans="2:8" x14ac:dyDescent="0.25">
      <c r="B16" s="32" t="s">
        <v>92</v>
      </c>
      <c r="C16" s="135"/>
      <c r="D16" s="135"/>
      <c r="E16" s="139"/>
      <c r="F16" s="105"/>
      <c r="G16" s="101"/>
      <c r="H16" s="101"/>
    </row>
    <row r="17" spans="2:8" x14ac:dyDescent="0.25">
      <c r="B17" s="99" t="s">
        <v>89</v>
      </c>
      <c r="C17" s="134">
        <f>C18</f>
        <v>24886.86</v>
      </c>
      <c r="D17" s="134">
        <f>D18</f>
        <v>0</v>
      </c>
      <c r="E17" s="138">
        <f>E18</f>
        <v>0</v>
      </c>
      <c r="F17" s="104">
        <f>F18</f>
        <v>0</v>
      </c>
      <c r="G17" s="100">
        <v>0</v>
      </c>
      <c r="H17" s="100"/>
    </row>
    <row r="18" spans="2:8" x14ac:dyDescent="0.25">
      <c r="B18" s="32" t="s">
        <v>90</v>
      </c>
      <c r="C18" s="135">
        <v>24886.86</v>
      </c>
      <c r="D18" s="135">
        <v>0</v>
      </c>
      <c r="E18" s="139">
        <v>0</v>
      </c>
      <c r="F18" s="105"/>
      <c r="G18" s="101">
        <v>0</v>
      </c>
      <c r="H18" s="101"/>
    </row>
    <row r="19" spans="2:8" ht="15.75" customHeight="1" x14ac:dyDescent="0.25">
      <c r="B19" s="44" t="s">
        <v>40</v>
      </c>
      <c r="C19" s="116">
        <f>C20+C22+C24</f>
        <v>20321.77</v>
      </c>
      <c r="D19" s="116">
        <f>D20+D22+D24</f>
        <v>71993.899999999994</v>
      </c>
      <c r="E19" s="137">
        <f>E20+E22+E24</f>
        <v>0</v>
      </c>
      <c r="F19" s="91">
        <f>F20+F22+F24</f>
        <v>33798.01</v>
      </c>
      <c r="G19" s="64">
        <f>F19/C19*100</f>
        <v>166.3143023466952</v>
      </c>
      <c r="H19" s="64">
        <f>F19/D19*100</f>
        <v>46.945657896016193</v>
      </c>
    </row>
    <row r="20" spans="2:8" ht="15.75" customHeight="1" x14ac:dyDescent="0.25">
      <c r="B20" s="99" t="s">
        <v>39</v>
      </c>
      <c r="C20" s="134">
        <f>C21</f>
        <v>4927.55</v>
      </c>
      <c r="D20" s="134">
        <f>D21</f>
        <v>66364</v>
      </c>
      <c r="E20" s="134">
        <f>E21</f>
        <v>0</v>
      </c>
      <c r="F20" s="104">
        <f>F21</f>
        <v>33182</v>
      </c>
      <c r="G20" s="100">
        <f>F20/C20*100</f>
        <v>673.39753021278318</v>
      </c>
      <c r="H20" s="100">
        <f>F20/D20*100</f>
        <v>50</v>
      </c>
    </row>
    <row r="21" spans="2:8" x14ac:dyDescent="0.25">
      <c r="B21" s="34" t="s">
        <v>38</v>
      </c>
      <c r="C21" s="84">
        <v>4927.55</v>
      </c>
      <c r="D21" s="84">
        <v>66364</v>
      </c>
      <c r="E21" s="84">
        <v>0</v>
      </c>
      <c r="F21" s="87">
        <v>33182</v>
      </c>
      <c r="G21" s="103">
        <f>F21/C21*100</f>
        <v>673.39753021278318</v>
      </c>
      <c r="H21" s="103">
        <f>F21/D21*100</f>
        <v>50</v>
      </c>
    </row>
    <row r="22" spans="2:8" x14ac:dyDescent="0.25">
      <c r="B22" s="96" t="s">
        <v>34</v>
      </c>
      <c r="C22" s="126">
        <f>C23</f>
        <v>322.57</v>
      </c>
      <c r="D22" s="126">
        <f>D23</f>
        <v>5629.9</v>
      </c>
      <c r="E22" s="141">
        <f>E23</f>
        <v>0</v>
      </c>
      <c r="F22" s="111">
        <f>F23</f>
        <v>616.01</v>
      </c>
      <c r="G22" s="109">
        <f>F22/C22*100</f>
        <v>190.96940199026568</v>
      </c>
      <c r="H22" s="109">
        <f>F22/D22*100</f>
        <v>10.94175740244054</v>
      </c>
    </row>
    <row r="23" spans="2:8" x14ac:dyDescent="0.25">
      <c r="B23" s="32" t="s">
        <v>33</v>
      </c>
      <c r="C23" s="84">
        <v>322.57</v>
      </c>
      <c r="D23" s="84">
        <v>5629.9</v>
      </c>
      <c r="E23" s="142">
        <v>0</v>
      </c>
      <c r="F23" s="87">
        <v>616.01</v>
      </c>
      <c r="G23" s="103">
        <f>F23/C23*100</f>
        <v>190.96940199026568</v>
      </c>
      <c r="H23" s="103">
        <f>F23/D23*100</f>
        <v>10.94175740244054</v>
      </c>
    </row>
    <row r="24" spans="2:8" x14ac:dyDescent="0.25">
      <c r="B24" s="96" t="s">
        <v>89</v>
      </c>
      <c r="C24" s="126">
        <f>C25</f>
        <v>15071.65</v>
      </c>
      <c r="D24" s="126">
        <f>D25</f>
        <v>0</v>
      </c>
      <c r="E24" s="141">
        <f>E25</f>
        <v>0</v>
      </c>
      <c r="F24" s="111">
        <f>F25</f>
        <v>0</v>
      </c>
      <c r="G24" s="109">
        <v>0</v>
      </c>
      <c r="H24" s="109"/>
    </row>
    <row r="25" spans="2:8" x14ac:dyDescent="0.25">
      <c r="B25" s="32" t="s">
        <v>90</v>
      </c>
      <c r="C25" s="84">
        <v>15071.65</v>
      </c>
      <c r="D25" s="84">
        <v>0</v>
      </c>
      <c r="E25" s="142">
        <v>0</v>
      </c>
      <c r="F25" s="87"/>
      <c r="G25" s="103">
        <v>0</v>
      </c>
      <c r="H25" s="64"/>
    </row>
    <row r="26" spans="2:8" x14ac:dyDescent="0.25">
      <c r="B26" s="11" t="s">
        <v>18</v>
      </c>
      <c r="C26" s="84"/>
      <c r="D26" s="84"/>
      <c r="E26" s="142"/>
      <c r="F26" s="87"/>
      <c r="G26" s="103"/>
      <c r="H26" s="103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workbookViewId="0">
      <selection activeCell="E36" sqref="E36"/>
    </sheetView>
  </sheetViews>
  <sheetFormatPr defaultRowHeight="15" x14ac:dyDescent="0.25"/>
  <cols>
    <col min="2" max="2" width="42.5703125" customWidth="1"/>
    <col min="3" max="6" width="25.28515625" customWidth="1"/>
    <col min="7" max="8" width="15.7109375" customWidth="1"/>
  </cols>
  <sheetData>
    <row r="1" spans="2:8" ht="15.75" x14ac:dyDescent="0.25">
      <c r="B1" s="246" t="s">
        <v>88</v>
      </c>
      <c r="C1" s="246"/>
    </row>
    <row r="2" spans="2:8" ht="15.75" x14ac:dyDescent="0.25">
      <c r="B2" s="246" t="s">
        <v>87</v>
      </c>
      <c r="C2" s="246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15.75" customHeight="1" x14ac:dyDescent="0.25">
      <c r="B4" s="249" t="s">
        <v>51</v>
      </c>
      <c r="C4" s="249"/>
      <c r="D4" s="249"/>
      <c r="E4" s="249"/>
      <c r="F4" s="249"/>
      <c r="G4" s="249"/>
      <c r="H4" s="249"/>
    </row>
    <row r="5" spans="2:8" ht="18" x14ac:dyDescent="0.25">
      <c r="B5" s="2"/>
      <c r="C5" s="2"/>
      <c r="D5" s="2"/>
      <c r="E5" s="2"/>
      <c r="F5" s="3"/>
      <c r="G5" s="3"/>
      <c r="H5" s="3" t="s">
        <v>103</v>
      </c>
    </row>
    <row r="6" spans="2:8" ht="25.5" x14ac:dyDescent="0.25">
      <c r="B6" s="39" t="s">
        <v>7</v>
      </c>
      <c r="C6" s="39" t="s">
        <v>68</v>
      </c>
      <c r="D6" s="39" t="s">
        <v>166</v>
      </c>
      <c r="E6" s="39" t="s">
        <v>167</v>
      </c>
      <c r="F6" s="39" t="s">
        <v>183</v>
      </c>
      <c r="G6" s="39" t="s">
        <v>19</v>
      </c>
      <c r="H6" s="39" t="s">
        <v>53</v>
      </c>
    </row>
    <row r="7" spans="2:8" x14ac:dyDescent="0.25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 t="s">
        <v>21</v>
      </c>
      <c r="H7" s="39" t="s">
        <v>169</v>
      </c>
    </row>
    <row r="8" spans="2:8" ht="21" customHeight="1" x14ac:dyDescent="0.25">
      <c r="B8" s="44" t="s">
        <v>40</v>
      </c>
      <c r="C8" s="116">
        <f t="shared" ref="C8:F9" si="0">C9</f>
        <v>20321.77</v>
      </c>
      <c r="D8" s="116">
        <f t="shared" si="0"/>
        <v>71993.899999999994</v>
      </c>
      <c r="E8" s="116">
        <f t="shared" si="0"/>
        <v>0</v>
      </c>
      <c r="F8" s="59">
        <f t="shared" si="0"/>
        <v>33798.01</v>
      </c>
      <c r="G8" s="64">
        <f>F8/C8*100</f>
        <v>166.3143023466952</v>
      </c>
      <c r="H8" s="64">
        <f>F8/D8*100</f>
        <v>46.945657896016193</v>
      </c>
    </row>
    <row r="9" spans="2:8" ht="15.75" customHeight="1" x14ac:dyDescent="0.25">
      <c r="B9" s="96" t="s">
        <v>95</v>
      </c>
      <c r="C9" s="126">
        <f t="shared" si="0"/>
        <v>20321.77</v>
      </c>
      <c r="D9" s="126">
        <f t="shared" si="0"/>
        <v>71993.899999999994</v>
      </c>
      <c r="E9" s="126">
        <f t="shared" si="0"/>
        <v>0</v>
      </c>
      <c r="F9" s="110">
        <f t="shared" si="0"/>
        <v>33798.01</v>
      </c>
      <c r="G9" s="109">
        <f>F9/C9*100</f>
        <v>166.3143023466952</v>
      </c>
      <c r="H9" s="109">
        <f>F9/D9*100</f>
        <v>46.945657896016193</v>
      </c>
    </row>
    <row r="10" spans="2:8" x14ac:dyDescent="0.25">
      <c r="B10" s="35" t="s">
        <v>96</v>
      </c>
      <c r="C10" s="84">
        <v>20321.77</v>
      </c>
      <c r="D10" s="84">
        <v>71993.899999999994</v>
      </c>
      <c r="E10" s="84">
        <v>0</v>
      </c>
      <c r="F10" s="30">
        <v>33798.01</v>
      </c>
      <c r="G10" s="136">
        <f>F10/C10*100</f>
        <v>166.3143023466952</v>
      </c>
      <c r="H10" s="64">
        <f>F10/D10*100</f>
        <v>46.945657896016193</v>
      </c>
    </row>
    <row r="11" spans="2:8" x14ac:dyDescent="0.25">
      <c r="B11" s="12" t="s">
        <v>18</v>
      </c>
      <c r="C11" s="84"/>
      <c r="D11" s="5"/>
      <c r="E11" s="5"/>
      <c r="F11" s="30"/>
      <c r="G11" s="103"/>
      <c r="H11" s="103"/>
    </row>
    <row r="12" spans="2:8" x14ac:dyDescent="0.25">
      <c r="B12" s="96" t="s">
        <v>9</v>
      </c>
      <c r="C12" s="127"/>
      <c r="D12" s="97"/>
      <c r="E12" s="106"/>
      <c r="F12" s="98"/>
      <c r="G12" s="108"/>
      <c r="H12" s="108"/>
    </row>
    <row r="13" spans="2:8" ht="25.5" x14ac:dyDescent="0.25">
      <c r="B13" s="32" t="s">
        <v>10</v>
      </c>
      <c r="C13" s="84"/>
      <c r="D13" s="5"/>
      <c r="E13" s="6"/>
      <c r="F13" s="30"/>
      <c r="G13" s="103"/>
      <c r="H13" s="103"/>
    </row>
    <row r="14" spans="2:8" x14ac:dyDescent="0.25">
      <c r="B14" s="11" t="s">
        <v>18</v>
      </c>
      <c r="C14" s="84"/>
      <c r="D14" s="5"/>
      <c r="E14" s="6"/>
      <c r="F14" s="30"/>
      <c r="G14" s="103"/>
      <c r="H14" s="103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topLeftCell="B1" workbookViewId="0">
      <selection activeCell="H11" sqref="H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x14ac:dyDescent="0.25">
      <c r="B1" s="279" t="s">
        <v>88</v>
      </c>
      <c r="C1" s="279"/>
      <c r="D1" s="279"/>
      <c r="E1" s="279"/>
      <c r="F1" s="279"/>
    </row>
    <row r="2" spans="2:12" x14ac:dyDescent="0.25">
      <c r="B2" s="279" t="s">
        <v>94</v>
      </c>
      <c r="C2" s="279"/>
      <c r="D2" s="279"/>
      <c r="E2" s="279"/>
      <c r="F2" s="279"/>
    </row>
    <row r="3" spans="2:12" ht="18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8" customHeight="1" x14ac:dyDescent="0.25">
      <c r="B4" s="249" t="s">
        <v>67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</row>
    <row r="5" spans="2:12" ht="15.75" customHeight="1" x14ac:dyDescent="0.25">
      <c r="B5" s="249" t="s">
        <v>43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</row>
    <row r="6" spans="2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  <c r="L6" s="3" t="s">
        <v>103</v>
      </c>
    </row>
    <row r="7" spans="2:12" ht="25.5" customHeight="1" x14ac:dyDescent="0.25">
      <c r="B7" s="275" t="s">
        <v>7</v>
      </c>
      <c r="C7" s="276"/>
      <c r="D7" s="276"/>
      <c r="E7" s="276"/>
      <c r="F7" s="277"/>
      <c r="G7" s="41" t="s">
        <v>61</v>
      </c>
      <c r="H7" s="39" t="s">
        <v>166</v>
      </c>
      <c r="I7" s="41" t="s">
        <v>182</v>
      </c>
      <c r="J7" s="41" t="s">
        <v>168</v>
      </c>
      <c r="K7" s="41" t="s">
        <v>19</v>
      </c>
      <c r="L7" s="41" t="s">
        <v>53</v>
      </c>
    </row>
    <row r="8" spans="2:12" x14ac:dyDescent="0.25">
      <c r="B8" s="275">
        <v>1</v>
      </c>
      <c r="C8" s="276"/>
      <c r="D8" s="276"/>
      <c r="E8" s="276"/>
      <c r="F8" s="277"/>
      <c r="G8" s="41">
        <v>2</v>
      </c>
      <c r="H8" s="41">
        <v>3</v>
      </c>
      <c r="I8" s="41">
        <v>4</v>
      </c>
      <c r="J8" s="41">
        <v>5</v>
      </c>
      <c r="K8" s="41" t="s">
        <v>21</v>
      </c>
      <c r="L8" s="41" t="s">
        <v>22</v>
      </c>
    </row>
    <row r="9" spans="2:12" ht="25.5" x14ac:dyDescent="0.25">
      <c r="B9" s="7">
        <v>8</v>
      </c>
      <c r="C9" s="7"/>
      <c r="D9" s="7"/>
      <c r="E9" s="7"/>
      <c r="F9" s="7" t="s">
        <v>11</v>
      </c>
      <c r="G9" s="5"/>
      <c r="H9" s="5"/>
      <c r="I9" s="5"/>
      <c r="J9" s="30"/>
      <c r="K9" s="30"/>
      <c r="L9" s="30"/>
    </row>
    <row r="10" spans="2:12" x14ac:dyDescent="0.25">
      <c r="B10" s="7"/>
      <c r="C10" s="11">
        <v>84</v>
      </c>
      <c r="D10" s="11"/>
      <c r="E10" s="11"/>
      <c r="F10" s="11" t="s">
        <v>16</v>
      </c>
      <c r="G10" s="5"/>
      <c r="H10" s="5"/>
      <c r="I10" s="5"/>
      <c r="J10" s="30"/>
      <c r="K10" s="30"/>
      <c r="L10" s="30"/>
    </row>
    <row r="11" spans="2:12" ht="51" x14ac:dyDescent="0.25">
      <c r="B11" s="8"/>
      <c r="C11" s="8"/>
      <c r="D11" s="8">
        <v>841</v>
      </c>
      <c r="E11" s="8"/>
      <c r="F11" s="31" t="s">
        <v>44</v>
      </c>
      <c r="G11" s="5"/>
      <c r="H11" s="5"/>
      <c r="I11" s="5"/>
      <c r="J11" s="30"/>
      <c r="K11" s="30"/>
      <c r="L11" s="30"/>
    </row>
    <row r="12" spans="2:12" ht="25.5" x14ac:dyDescent="0.25">
      <c r="B12" s="8"/>
      <c r="C12" s="8"/>
      <c r="D12" s="8"/>
      <c r="E12" s="8">
        <v>8413</v>
      </c>
      <c r="F12" s="31" t="s">
        <v>45</v>
      </c>
      <c r="G12" s="5"/>
      <c r="H12" s="5"/>
      <c r="I12" s="5"/>
      <c r="J12" s="30"/>
      <c r="K12" s="30"/>
      <c r="L12" s="30"/>
    </row>
    <row r="13" spans="2:12" x14ac:dyDescent="0.25">
      <c r="B13" s="8"/>
      <c r="C13" s="8"/>
      <c r="D13" s="8"/>
      <c r="E13" s="9" t="s">
        <v>27</v>
      </c>
      <c r="F13" s="13"/>
      <c r="G13" s="5"/>
      <c r="H13" s="5"/>
      <c r="I13" s="5"/>
      <c r="J13" s="30"/>
      <c r="K13" s="30"/>
      <c r="L13" s="30"/>
    </row>
    <row r="14" spans="2:12" ht="25.5" x14ac:dyDescent="0.25">
      <c r="B14" s="10">
        <v>5</v>
      </c>
      <c r="C14" s="10"/>
      <c r="D14" s="10"/>
      <c r="E14" s="10"/>
      <c r="F14" s="23" t="s">
        <v>12</v>
      </c>
      <c r="G14" s="5"/>
      <c r="H14" s="5"/>
      <c r="I14" s="5"/>
      <c r="J14" s="30"/>
      <c r="K14" s="30"/>
      <c r="L14" s="30"/>
    </row>
    <row r="15" spans="2:12" ht="25.5" x14ac:dyDescent="0.25">
      <c r="B15" s="11"/>
      <c r="C15" s="11">
        <v>54</v>
      </c>
      <c r="D15" s="11"/>
      <c r="E15" s="11"/>
      <c r="F15" s="24" t="s">
        <v>17</v>
      </c>
      <c r="G15" s="5"/>
      <c r="H15" s="5"/>
      <c r="I15" s="6"/>
      <c r="J15" s="30"/>
      <c r="K15" s="30"/>
      <c r="L15" s="30"/>
    </row>
    <row r="16" spans="2:12" ht="63.75" x14ac:dyDescent="0.25">
      <c r="B16" s="11"/>
      <c r="C16" s="11"/>
      <c r="D16" s="11">
        <v>541</v>
      </c>
      <c r="E16" s="31"/>
      <c r="F16" s="31" t="s">
        <v>46</v>
      </c>
      <c r="G16" s="5"/>
      <c r="H16" s="5"/>
      <c r="I16" s="6"/>
      <c r="J16" s="30"/>
      <c r="K16" s="30"/>
      <c r="L16" s="30"/>
    </row>
    <row r="17" spans="2:12" ht="38.25" x14ac:dyDescent="0.25">
      <c r="B17" s="11"/>
      <c r="C17" s="11"/>
      <c r="D17" s="11"/>
      <c r="E17" s="31">
        <v>5413</v>
      </c>
      <c r="F17" s="31" t="s">
        <v>47</v>
      </c>
      <c r="G17" s="5"/>
      <c r="H17" s="5"/>
      <c r="I17" s="6"/>
      <c r="J17" s="30"/>
      <c r="K17" s="30"/>
      <c r="L17" s="30"/>
    </row>
    <row r="18" spans="2:12" x14ac:dyDescent="0.25">
      <c r="B18" s="12" t="s">
        <v>18</v>
      </c>
      <c r="C18" s="10"/>
      <c r="D18" s="10"/>
      <c r="E18" s="10"/>
      <c r="F18" s="23" t="s">
        <v>27</v>
      </c>
      <c r="G18" s="5"/>
      <c r="H18" s="5"/>
      <c r="I18" s="5"/>
      <c r="J18" s="30"/>
      <c r="K18" s="30"/>
      <c r="L18" s="30"/>
    </row>
  </sheetData>
  <mergeCells count="6">
    <mergeCell ref="B1:F1"/>
    <mergeCell ref="B7:F7"/>
    <mergeCell ref="B4:L4"/>
    <mergeCell ref="B5:L5"/>
    <mergeCell ref="B8:F8"/>
    <mergeCell ref="B2:F2"/>
  </mergeCells>
  <pageMargins left="0.7" right="0.7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F15" sqref="F1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5.75" x14ac:dyDescent="0.25">
      <c r="B1" s="246" t="s">
        <v>88</v>
      </c>
      <c r="C1" s="246"/>
    </row>
    <row r="2" spans="2:8" ht="15.75" x14ac:dyDescent="0.25">
      <c r="B2" s="246" t="s">
        <v>87</v>
      </c>
      <c r="C2" s="246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15.75" customHeight="1" x14ac:dyDescent="0.25">
      <c r="B4" s="249" t="s">
        <v>48</v>
      </c>
      <c r="C4" s="249"/>
      <c r="D4" s="249"/>
      <c r="E4" s="249"/>
      <c r="F4" s="249"/>
      <c r="G4" s="249"/>
      <c r="H4" s="249"/>
    </row>
    <row r="5" spans="2:8" ht="18" x14ac:dyDescent="0.25">
      <c r="B5" s="2"/>
      <c r="C5" s="2"/>
      <c r="D5" s="2"/>
      <c r="E5" s="2"/>
      <c r="F5" s="3"/>
      <c r="G5" s="3"/>
      <c r="H5" s="3" t="s">
        <v>103</v>
      </c>
    </row>
    <row r="6" spans="2:8" ht="25.5" x14ac:dyDescent="0.25">
      <c r="B6" s="39" t="s">
        <v>7</v>
      </c>
      <c r="C6" s="39" t="s">
        <v>61</v>
      </c>
      <c r="D6" s="39" t="s">
        <v>166</v>
      </c>
      <c r="E6" s="39" t="s">
        <v>167</v>
      </c>
      <c r="F6" s="39" t="s">
        <v>168</v>
      </c>
      <c r="G6" s="39" t="s">
        <v>19</v>
      </c>
      <c r="H6" s="39" t="s">
        <v>53</v>
      </c>
    </row>
    <row r="7" spans="2:8" x14ac:dyDescent="0.25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 t="s">
        <v>21</v>
      </c>
      <c r="H7" s="39" t="s">
        <v>22</v>
      </c>
    </row>
    <row r="8" spans="2:8" x14ac:dyDescent="0.25">
      <c r="B8" s="7" t="s">
        <v>49</v>
      </c>
      <c r="C8" s="5"/>
      <c r="D8" s="5"/>
      <c r="E8" s="6"/>
      <c r="F8" s="30"/>
      <c r="G8" s="30"/>
      <c r="H8" s="30"/>
    </row>
    <row r="9" spans="2:8" x14ac:dyDescent="0.25">
      <c r="B9" s="7" t="s">
        <v>39</v>
      </c>
      <c r="C9" s="5"/>
      <c r="D9" s="5"/>
      <c r="E9" s="5"/>
      <c r="F9" s="30"/>
      <c r="G9" s="30"/>
      <c r="H9" s="30"/>
    </row>
    <row r="10" spans="2:8" x14ac:dyDescent="0.25">
      <c r="B10" s="34" t="s">
        <v>38</v>
      </c>
      <c r="C10" s="5"/>
      <c r="D10" s="5"/>
      <c r="E10" s="5"/>
      <c r="F10" s="30"/>
      <c r="G10" s="30"/>
      <c r="H10" s="30"/>
    </row>
    <row r="11" spans="2:8" x14ac:dyDescent="0.25">
      <c r="B11" s="33" t="s">
        <v>37</v>
      </c>
      <c r="C11" s="5"/>
      <c r="D11" s="5"/>
      <c r="E11" s="5"/>
      <c r="F11" s="30"/>
      <c r="G11" s="30"/>
      <c r="H11" s="30"/>
    </row>
    <row r="12" spans="2:8" x14ac:dyDescent="0.25">
      <c r="B12" s="33" t="s">
        <v>27</v>
      </c>
      <c r="C12" s="5"/>
      <c r="D12" s="5"/>
      <c r="E12" s="5"/>
      <c r="F12" s="30"/>
      <c r="G12" s="30"/>
      <c r="H12" s="30"/>
    </row>
    <row r="13" spans="2:8" x14ac:dyDescent="0.25">
      <c r="B13" s="7" t="s">
        <v>36</v>
      </c>
      <c r="C13" s="5"/>
      <c r="D13" s="5"/>
      <c r="E13" s="6"/>
      <c r="F13" s="30"/>
      <c r="G13" s="30"/>
      <c r="H13" s="30"/>
    </row>
    <row r="14" spans="2:8" x14ac:dyDescent="0.25">
      <c r="B14" s="32" t="s">
        <v>35</v>
      </c>
      <c r="C14" s="5"/>
      <c r="D14" s="5"/>
      <c r="E14" s="6"/>
      <c r="F14" s="30"/>
      <c r="G14" s="30"/>
      <c r="H14" s="30"/>
    </row>
    <row r="15" spans="2:8" x14ac:dyDescent="0.25">
      <c r="B15" s="7" t="s">
        <v>34</v>
      </c>
      <c r="C15" s="5"/>
      <c r="D15" s="5"/>
      <c r="E15" s="6"/>
      <c r="F15" s="30"/>
      <c r="G15" s="30"/>
      <c r="H15" s="30"/>
    </row>
    <row r="16" spans="2:8" x14ac:dyDescent="0.25">
      <c r="B16" s="32" t="s">
        <v>33</v>
      </c>
      <c r="C16" s="5"/>
      <c r="D16" s="5"/>
      <c r="E16" s="6"/>
      <c r="F16" s="30"/>
      <c r="G16" s="30"/>
      <c r="H16" s="30"/>
    </row>
    <row r="17" spans="2:8" x14ac:dyDescent="0.25">
      <c r="B17" s="11" t="s">
        <v>18</v>
      </c>
      <c r="C17" s="5"/>
      <c r="D17" s="5"/>
      <c r="E17" s="6"/>
      <c r="F17" s="30"/>
      <c r="G17" s="30"/>
      <c r="H17" s="30"/>
    </row>
    <row r="18" spans="2:8" x14ac:dyDescent="0.25">
      <c r="B18" s="32"/>
      <c r="C18" s="5"/>
      <c r="D18" s="5"/>
      <c r="E18" s="6"/>
      <c r="F18" s="30"/>
      <c r="G18" s="30"/>
      <c r="H18" s="30"/>
    </row>
    <row r="19" spans="2:8" ht="15.75" customHeight="1" x14ac:dyDescent="0.25">
      <c r="B19" s="7" t="s">
        <v>50</v>
      </c>
      <c r="C19" s="5"/>
      <c r="D19" s="5"/>
      <c r="E19" s="6"/>
      <c r="F19" s="30"/>
      <c r="G19" s="30"/>
      <c r="H19" s="30"/>
    </row>
    <row r="20" spans="2:8" ht="15.75" customHeight="1" x14ac:dyDescent="0.25">
      <c r="B20" s="7" t="s">
        <v>39</v>
      </c>
      <c r="C20" s="5"/>
      <c r="D20" s="5"/>
      <c r="E20" s="5"/>
      <c r="F20" s="30"/>
      <c r="G20" s="30"/>
      <c r="H20" s="30"/>
    </row>
    <row r="21" spans="2:8" x14ac:dyDescent="0.25">
      <c r="B21" s="34" t="s">
        <v>38</v>
      </c>
      <c r="C21" s="5"/>
      <c r="D21" s="5"/>
      <c r="E21" s="5"/>
      <c r="F21" s="30"/>
      <c r="G21" s="30"/>
      <c r="H21" s="30"/>
    </row>
    <row r="22" spans="2:8" x14ac:dyDescent="0.25">
      <c r="B22" s="33" t="s">
        <v>37</v>
      </c>
      <c r="C22" s="5"/>
      <c r="D22" s="5"/>
      <c r="E22" s="5"/>
      <c r="F22" s="30"/>
      <c r="G22" s="30"/>
      <c r="H22" s="30"/>
    </row>
    <row r="23" spans="2:8" x14ac:dyDescent="0.25">
      <c r="B23" s="33" t="s">
        <v>27</v>
      </c>
      <c r="C23" s="5"/>
      <c r="D23" s="5"/>
      <c r="E23" s="5"/>
      <c r="F23" s="30"/>
      <c r="G23" s="30"/>
      <c r="H23" s="30"/>
    </row>
    <row r="24" spans="2:8" x14ac:dyDescent="0.25">
      <c r="B24" s="7" t="s">
        <v>36</v>
      </c>
      <c r="C24" s="5"/>
      <c r="D24" s="5"/>
      <c r="E24" s="6"/>
      <c r="F24" s="30"/>
      <c r="G24" s="30"/>
      <c r="H24" s="30"/>
    </row>
    <row r="25" spans="2:8" x14ac:dyDescent="0.25">
      <c r="B25" s="32" t="s">
        <v>35</v>
      </c>
      <c r="C25" s="5"/>
      <c r="D25" s="5"/>
      <c r="E25" s="6"/>
      <c r="F25" s="30"/>
      <c r="G25" s="30"/>
      <c r="H25" s="30"/>
    </row>
    <row r="26" spans="2:8" x14ac:dyDescent="0.25">
      <c r="B26" s="7" t="s">
        <v>34</v>
      </c>
      <c r="C26" s="5"/>
      <c r="D26" s="5"/>
      <c r="E26" s="6"/>
      <c r="F26" s="30"/>
      <c r="G26" s="30"/>
      <c r="H26" s="30"/>
    </row>
    <row r="27" spans="2:8" x14ac:dyDescent="0.25">
      <c r="B27" s="32" t="s">
        <v>33</v>
      </c>
      <c r="C27" s="5"/>
      <c r="D27" s="5"/>
      <c r="E27" s="6"/>
      <c r="F27" s="30"/>
      <c r="G27" s="30"/>
      <c r="H27" s="30"/>
    </row>
    <row r="28" spans="2:8" x14ac:dyDescent="0.25">
      <c r="B28" s="11" t="s">
        <v>18</v>
      </c>
      <c r="C28" s="5"/>
      <c r="D28" s="5"/>
      <c r="E28" s="6"/>
      <c r="F28" s="30"/>
      <c r="G28" s="30"/>
      <c r="H28" s="30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12"/>
  <sheetViews>
    <sheetView workbookViewId="0">
      <selection activeCell="I12" sqref="I1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50.28515625" customWidth="1"/>
    <col min="6" max="6" width="21.140625" customWidth="1"/>
    <col min="7" max="7" width="20" customWidth="1"/>
    <col min="8" max="8" width="18" customWidth="1"/>
    <col min="9" max="9" width="13.5703125" customWidth="1"/>
  </cols>
  <sheetData>
    <row r="2" spans="2:9" ht="15" customHeight="1" x14ac:dyDescent="0.25">
      <c r="B2" s="278" t="s">
        <v>88</v>
      </c>
      <c r="C2" s="278"/>
      <c r="D2" s="278" t="s">
        <v>88</v>
      </c>
      <c r="E2" s="278"/>
    </row>
    <row r="3" spans="2:9" ht="18" x14ac:dyDescent="0.25">
      <c r="B3" s="249" t="s">
        <v>87</v>
      </c>
      <c r="C3" s="249"/>
      <c r="D3" s="249" t="s">
        <v>87</v>
      </c>
      <c r="E3" s="249"/>
      <c r="F3" s="2"/>
      <c r="G3" s="2"/>
      <c r="H3" s="2"/>
      <c r="I3" s="3"/>
    </row>
    <row r="4" spans="2:9" ht="21.75" customHeight="1" x14ac:dyDescent="0.25">
      <c r="B4" s="249" t="s">
        <v>13</v>
      </c>
      <c r="C4" s="284"/>
      <c r="D4" s="284"/>
      <c r="E4" s="284"/>
      <c r="F4" s="284"/>
      <c r="G4" s="284"/>
      <c r="H4" s="284"/>
      <c r="I4" s="284"/>
    </row>
    <row r="5" spans="2:9" ht="14.25" customHeight="1" x14ac:dyDescent="0.25">
      <c r="B5" s="2"/>
      <c r="C5" s="2"/>
      <c r="D5" s="2"/>
      <c r="E5" s="2"/>
      <c r="F5" s="2"/>
      <c r="G5" s="2"/>
      <c r="H5" s="2"/>
      <c r="I5" s="3"/>
    </row>
    <row r="6" spans="2:9" ht="15.75" x14ac:dyDescent="0.25">
      <c r="B6" s="278" t="s">
        <v>69</v>
      </c>
      <c r="C6" s="278"/>
      <c r="D6" s="278"/>
      <c r="E6" s="278"/>
      <c r="F6" s="278"/>
      <c r="G6" s="278"/>
      <c r="H6" s="278"/>
      <c r="I6" s="278"/>
    </row>
    <row r="7" spans="2:9" ht="18" x14ac:dyDescent="0.25">
      <c r="B7" s="2"/>
      <c r="C7" s="2"/>
      <c r="D7" s="2"/>
      <c r="E7" s="2"/>
      <c r="F7" s="2"/>
      <c r="G7" s="2"/>
      <c r="H7" s="2"/>
      <c r="I7" s="3" t="s">
        <v>103</v>
      </c>
    </row>
    <row r="8" spans="2:9" ht="25.5" x14ac:dyDescent="0.25">
      <c r="B8" s="275" t="s">
        <v>7</v>
      </c>
      <c r="C8" s="276"/>
      <c r="D8" s="276"/>
      <c r="E8" s="277"/>
      <c r="F8" s="39" t="s">
        <v>166</v>
      </c>
      <c r="G8" s="39" t="s">
        <v>167</v>
      </c>
      <c r="H8" s="39" t="s">
        <v>172</v>
      </c>
      <c r="I8" s="39" t="s">
        <v>53</v>
      </c>
    </row>
    <row r="9" spans="2:9" s="29" customFormat="1" ht="15.75" customHeight="1" x14ac:dyDescent="0.2">
      <c r="B9" s="285">
        <v>1</v>
      </c>
      <c r="C9" s="286"/>
      <c r="D9" s="286"/>
      <c r="E9" s="287"/>
      <c r="F9" s="40">
        <v>2</v>
      </c>
      <c r="G9" s="40">
        <v>3</v>
      </c>
      <c r="H9" s="40">
        <v>4</v>
      </c>
      <c r="I9" s="40" t="s">
        <v>173</v>
      </c>
    </row>
    <row r="10" spans="2:9" s="131" customFormat="1" ht="30" customHeight="1" x14ac:dyDescent="0.25">
      <c r="B10" s="288" t="s">
        <v>97</v>
      </c>
      <c r="C10" s="289"/>
      <c r="D10" s="290"/>
      <c r="E10" s="129" t="s">
        <v>98</v>
      </c>
      <c r="F10" s="143">
        <f t="shared" ref="F10:H11" si="0">F11</f>
        <v>71993.899999999994</v>
      </c>
      <c r="G10" s="130">
        <f t="shared" si="0"/>
        <v>0</v>
      </c>
      <c r="H10" s="130">
        <f t="shared" si="0"/>
        <v>20321.77</v>
      </c>
      <c r="I10" s="216">
        <f>H10/F10*100</f>
        <v>28.227072015823566</v>
      </c>
    </row>
    <row r="11" spans="2:9" s="42" customFormat="1" ht="30" customHeight="1" x14ac:dyDescent="0.25">
      <c r="B11" s="280" t="s">
        <v>99</v>
      </c>
      <c r="C11" s="281"/>
      <c r="D11" s="282"/>
      <c r="E11" s="132" t="s">
        <v>100</v>
      </c>
      <c r="F11" s="144">
        <f t="shared" si="0"/>
        <v>71993.899999999994</v>
      </c>
      <c r="G11" s="133">
        <f t="shared" si="0"/>
        <v>0</v>
      </c>
      <c r="H11" s="133">
        <f t="shared" si="0"/>
        <v>20321.77</v>
      </c>
      <c r="I11" s="217">
        <f>H11/F11*100</f>
        <v>28.227072015823566</v>
      </c>
    </row>
    <row r="12" spans="2:9" s="42" customFormat="1" ht="36" customHeight="1" x14ac:dyDescent="0.25">
      <c r="B12" s="283" t="s">
        <v>101</v>
      </c>
      <c r="C12" s="283"/>
      <c r="D12" s="283"/>
      <c r="E12" s="43" t="s">
        <v>102</v>
      </c>
      <c r="F12" s="145">
        <v>71993.899999999994</v>
      </c>
      <c r="G12" s="128">
        <v>0</v>
      </c>
      <c r="H12" s="128">
        <v>20321.77</v>
      </c>
      <c r="I12" s="218">
        <f>H12/F12*100</f>
        <v>28.227072015823566</v>
      </c>
    </row>
  </sheetData>
  <mergeCells count="9">
    <mergeCell ref="B2:E2"/>
    <mergeCell ref="B3:E3"/>
    <mergeCell ref="B11:D11"/>
    <mergeCell ref="B12:D12"/>
    <mergeCell ref="B4:I4"/>
    <mergeCell ref="B6:I6"/>
    <mergeCell ref="B8:E8"/>
    <mergeCell ref="B9:E9"/>
    <mergeCell ref="B10:D10"/>
  </mergeCells>
  <pageMargins left="0.7" right="0.7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51"/>
  <sheetViews>
    <sheetView tabSelected="1" topLeftCell="A4" workbookViewId="0">
      <selection activeCell="K15" sqref="K15"/>
    </sheetView>
  </sheetViews>
  <sheetFormatPr defaultRowHeight="15" x14ac:dyDescent="0.25"/>
  <cols>
    <col min="1" max="1" width="13.42578125" customWidth="1"/>
    <col min="2" max="2" width="45.5703125" customWidth="1"/>
    <col min="3" max="3" width="13.85546875" customWidth="1"/>
    <col min="4" max="4" width="12.7109375" customWidth="1"/>
    <col min="5" max="5" width="13.85546875" customWidth="1"/>
    <col min="6" max="6" width="12.5703125" customWidth="1"/>
    <col min="7" max="7" width="13.85546875" customWidth="1"/>
    <col min="8" max="8" width="13.7109375" customWidth="1"/>
    <col min="9" max="9" width="13.5703125" customWidth="1"/>
    <col min="10" max="10" width="12.85546875" customWidth="1"/>
    <col min="11" max="11" width="13.140625" customWidth="1"/>
  </cols>
  <sheetData>
    <row r="1" spans="1:11" x14ac:dyDescent="0.25">
      <c r="A1" s="146"/>
      <c r="B1" s="147"/>
      <c r="C1" s="147"/>
      <c r="D1" s="148"/>
      <c r="E1" s="149"/>
      <c r="F1" s="150"/>
      <c r="G1" s="149"/>
      <c r="H1" s="150"/>
      <c r="I1" s="149"/>
      <c r="J1" s="149"/>
      <c r="K1" s="150"/>
    </row>
    <row r="2" spans="1:11" x14ac:dyDescent="0.25">
      <c r="A2" s="146"/>
      <c r="B2" s="151" t="s">
        <v>88</v>
      </c>
      <c r="C2" s="147"/>
      <c r="D2" s="148"/>
      <c r="E2" s="149"/>
      <c r="F2" s="150"/>
      <c r="G2" s="149"/>
      <c r="H2" s="150"/>
      <c r="I2" s="149"/>
      <c r="J2" s="149"/>
      <c r="K2" s="150"/>
    </row>
    <row r="3" spans="1:11" x14ac:dyDescent="0.25">
      <c r="A3" s="146"/>
      <c r="B3" s="151" t="s">
        <v>87</v>
      </c>
      <c r="C3" s="147"/>
      <c r="D3" s="148"/>
      <c r="E3" s="149"/>
      <c r="F3" s="150"/>
      <c r="G3" s="149"/>
      <c r="H3" s="150"/>
      <c r="I3" s="149"/>
      <c r="J3" s="149"/>
      <c r="K3" s="150"/>
    </row>
    <row r="4" spans="1:11" x14ac:dyDescent="0.25">
      <c r="A4" s="146"/>
      <c r="B4" s="151"/>
      <c r="C4" s="147"/>
      <c r="D4" s="148"/>
      <c r="E4" s="149"/>
      <c r="F4" s="150"/>
      <c r="G4" s="149"/>
      <c r="H4" s="150"/>
      <c r="I4" s="149"/>
      <c r="J4" s="149"/>
      <c r="K4" s="150"/>
    </row>
    <row r="5" spans="1:11" x14ac:dyDescent="0.25">
      <c r="A5" s="146"/>
      <c r="B5" s="292" t="s">
        <v>181</v>
      </c>
      <c r="C5" s="292"/>
      <c r="D5" s="292"/>
      <c r="E5" s="292"/>
      <c r="F5" s="292"/>
      <c r="G5" s="292"/>
      <c r="H5" s="292"/>
      <c r="I5" s="292"/>
      <c r="J5" s="292"/>
      <c r="K5" s="150"/>
    </row>
    <row r="6" spans="1:11" x14ac:dyDescent="0.25">
      <c r="A6" s="146"/>
      <c r="B6" s="147"/>
      <c r="C6" s="293" t="s">
        <v>114</v>
      </c>
      <c r="D6" s="293"/>
      <c r="E6" s="293"/>
      <c r="F6" s="150"/>
      <c r="G6" s="149"/>
      <c r="H6" s="150"/>
      <c r="I6" s="149"/>
      <c r="J6" s="149"/>
      <c r="K6" s="150"/>
    </row>
    <row r="7" spans="1:11" ht="18" x14ac:dyDescent="0.25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</row>
    <row r="8" spans="1:11" s="215" customFormat="1" ht="57" customHeight="1" x14ac:dyDescent="0.2">
      <c r="A8" s="152" t="s">
        <v>104</v>
      </c>
      <c r="B8" s="152" t="s">
        <v>115</v>
      </c>
      <c r="C8" s="152" t="s">
        <v>174</v>
      </c>
      <c r="D8" s="153" t="s">
        <v>175</v>
      </c>
      <c r="E8" s="153" t="s">
        <v>184</v>
      </c>
      <c r="F8" s="154" t="s">
        <v>176</v>
      </c>
      <c r="G8" s="242" t="s">
        <v>185</v>
      </c>
      <c r="H8" s="154" t="s">
        <v>177</v>
      </c>
      <c r="I8" s="242" t="s">
        <v>186</v>
      </c>
      <c r="J8" s="154" t="s">
        <v>178</v>
      </c>
      <c r="K8" s="154" t="s">
        <v>19</v>
      </c>
    </row>
    <row r="9" spans="1:11" ht="23.25" customHeight="1" x14ac:dyDescent="0.25">
      <c r="A9" s="210" t="s">
        <v>105</v>
      </c>
      <c r="B9" s="211" t="s">
        <v>106</v>
      </c>
      <c r="C9" s="219">
        <f t="shared" ref="C9:D11" si="0">C10</f>
        <v>71993.899999999994</v>
      </c>
      <c r="D9" s="212">
        <f t="shared" si="0"/>
        <v>0</v>
      </c>
      <c r="E9" s="155"/>
      <c r="F9" s="156"/>
      <c r="G9" s="155"/>
      <c r="H9" s="156"/>
      <c r="I9" s="155"/>
      <c r="J9" s="156"/>
      <c r="K9" s="156"/>
    </row>
    <row r="10" spans="1:11" ht="24" customHeight="1" x14ac:dyDescent="0.25">
      <c r="A10" s="199" t="s">
        <v>107</v>
      </c>
      <c r="B10" s="203" t="s">
        <v>106</v>
      </c>
      <c r="C10" s="220">
        <f t="shared" si="0"/>
        <v>71993.899999999994</v>
      </c>
      <c r="D10" s="202">
        <f t="shared" si="0"/>
        <v>0</v>
      </c>
      <c r="E10" s="157"/>
      <c r="F10" s="158"/>
      <c r="G10" s="157"/>
      <c r="H10" s="158"/>
      <c r="I10" s="157"/>
      <c r="J10" s="158"/>
      <c r="K10" s="158"/>
    </row>
    <row r="11" spans="1:11" ht="25.5" customHeight="1" x14ac:dyDescent="0.25">
      <c r="A11" s="198" t="s">
        <v>108</v>
      </c>
      <c r="B11" s="201" t="s">
        <v>109</v>
      </c>
      <c r="C11" s="221">
        <f t="shared" si="0"/>
        <v>71993.899999999994</v>
      </c>
      <c r="D11" s="200">
        <f t="shared" si="0"/>
        <v>0</v>
      </c>
      <c r="E11" s="157"/>
      <c r="F11" s="158"/>
      <c r="G11" s="157"/>
      <c r="H11" s="158"/>
      <c r="I11" s="159"/>
      <c r="J11" s="158"/>
      <c r="K11" s="158"/>
    </row>
    <row r="12" spans="1:11" x14ac:dyDescent="0.25">
      <c r="A12" s="204" t="s">
        <v>110</v>
      </c>
      <c r="B12" s="205" t="s">
        <v>111</v>
      </c>
      <c r="C12" s="222">
        <v>71993.899999999994</v>
      </c>
      <c r="D12" s="206">
        <v>0</v>
      </c>
      <c r="E12" s="160"/>
      <c r="F12" s="161"/>
      <c r="G12" s="162"/>
      <c r="H12" s="163"/>
      <c r="I12" s="162"/>
      <c r="J12" s="161"/>
      <c r="K12" s="161"/>
    </row>
    <row r="13" spans="1:11" ht="13.5" customHeight="1" x14ac:dyDescent="0.25">
      <c r="A13" s="207" t="s">
        <v>112</v>
      </c>
      <c r="B13" s="208" t="s">
        <v>113</v>
      </c>
      <c r="C13" s="223"/>
      <c r="D13" s="209"/>
      <c r="E13" s="164"/>
      <c r="F13" s="230"/>
      <c r="G13" s="241"/>
      <c r="H13" s="165"/>
      <c r="I13" s="164"/>
      <c r="J13" s="165"/>
      <c r="K13" s="165"/>
    </row>
    <row r="14" spans="1:11" ht="7.5" customHeight="1" x14ac:dyDescent="0.25">
      <c r="A14" s="166"/>
      <c r="B14" s="167"/>
      <c r="C14" s="224"/>
      <c r="D14" s="168"/>
      <c r="E14" s="169"/>
      <c r="F14" s="170"/>
      <c r="G14" s="169"/>
      <c r="H14" s="170"/>
      <c r="I14" s="169"/>
      <c r="J14" s="170"/>
      <c r="K14" s="170"/>
    </row>
    <row r="15" spans="1:11" s="46" customFormat="1" ht="21" customHeight="1" x14ac:dyDescent="0.25">
      <c r="A15" s="194"/>
      <c r="B15" s="195" t="s">
        <v>120</v>
      </c>
      <c r="C15" s="225">
        <f t="shared" ref="C15:J15" si="1">C16+C48</f>
        <v>71993.899999999994</v>
      </c>
      <c r="D15" s="196">
        <f t="shared" si="1"/>
        <v>0</v>
      </c>
      <c r="E15" s="225">
        <f t="shared" si="1"/>
        <v>66364</v>
      </c>
      <c r="F15" s="197">
        <f t="shared" si="1"/>
        <v>33182</v>
      </c>
      <c r="G15" s="225">
        <f t="shared" si="1"/>
        <v>5629.9</v>
      </c>
      <c r="H15" s="197">
        <f t="shared" si="1"/>
        <v>616.01</v>
      </c>
      <c r="I15" s="196">
        <f t="shared" si="1"/>
        <v>0</v>
      </c>
      <c r="J15" s="197">
        <f t="shared" si="1"/>
        <v>0</v>
      </c>
      <c r="K15" s="197">
        <f t="shared" ref="K15:K32" si="2">SUM(J15,H15,F15)/C15*100</f>
        <v>46.945657896016193</v>
      </c>
    </row>
    <row r="16" spans="1:11" s="46" customFormat="1" ht="23.25" customHeight="1" x14ac:dyDescent="0.25">
      <c r="A16" s="186">
        <v>3</v>
      </c>
      <c r="B16" s="187" t="s">
        <v>116</v>
      </c>
      <c r="C16" s="226">
        <f t="shared" ref="C16:J16" si="3">C17+C24+C45</f>
        <v>70369</v>
      </c>
      <c r="D16" s="188">
        <f t="shared" si="3"/>
        <v>0</v>
      </c>
      <c r="E16" s="226">
        <f t="shared" si="3"/>
        <v>66364</v>
      </c>
      <c r="F16" s="189">
        <f t="shared" si="3"/>
        <v>33182</v>
      </c>
      <c r="G16" s="226">
        <f t="shared" si="3"/>
        <v>4005</v>
      </c>
      <c r="H16" s="189">
        <f t="shared" si="3"/>
        <v>616.01</v>
      </c>
      <c r="I16" s="188">
        <f t="shared" si="3"/>
        <v>0</v>
      </c>
      <c r="J16" s="189">
        <f t="shared" si="3"/>
        <v>0</v>
      </c>
      <c r="K16" s="189">
        <f t="shared" si="2"/>
        <v>48.029686367576637</v>
      </c>
    </row>
    <row r="17" spans="1:11" x14ac:dyDescent="0.25">
      <c r="A17" s="231">
        <v>31</v>
      </c>
      <c r="B17" s="232" t="s">
        <v>5</v>
      </c>
      <c r="C17" s="233">
        <f t="shared" ref="C17:J17" si="4">C18+C20+C22</f>
        <v>59735</v>
      </c>
      <c r="D17" s="234">
        <f t="shared" si="4"/>
        <v>0</v>
      </c>
      <c r="E17" s="233">
        <f t="shared" si="4"/>
        <v>57735</v>
      </c>
      <c r="F17" s="235">
        <f t="shared" si="4"/>
        <v>29140.3</v>
      </c>
      <c r="G17" s="233">
        <f t="shared" si="4"/>
        <v>2000</v>
      </c>
      <c r="H17" s="235">
        <f t="shared" si="4"/>
        <v>469.89</v>
      </c>
      <c r="I17" s="234">
        <f t="shared" si="4"/>
        <v>0</v>
      </c>
      <c r="J17" s="235">
        <f t="shared" si="4"/>
        <v>0</v>
      </c>
      <c r="K17" s="235">
        <f t="shared" si="2"/>
        <v>49.569247509835101</v>
      </c>
    </row>
    <row r="18" spans="1:11" x14ac:dyDescent="0.25">
      <c r="A18" s="171">
        <v>311</v>
      </c>
      <c r="B18" s="172" t="s">
        <v>31</v>
      </c>
      <c r="C18" s="227">
        <f t="shared" ref="C18:J18" si="5">C19</f>
        <v>51960</v>
      </c>
      <c r="D18" s="173">
        <f t="shared" si="5"/>
        <v>0</v>
      </c>
      <c r="E18" s="227">
        <f t="shared" si="5"/>
        <v>50260</v>
      </c>
      <c r="F18" s="174">
        <f t="shared" si="5"/>
        <v>24717.03</v>
      </c>
      <c r="G18" s="227">
        <f t="shared" si="5"/>
        <v>1700</v>
      </c>
      <c r="H18" s="174">
        <f t="shared" si="5"/>
        <v>469.89</v>
      </c>
      <c r="I18" s="173">
        <f t="shared" si="5"/>
        <v>0</v>
      </c>
      <c r="J18" s="174">
        <f t="shared" si="5"/>
        <v>0</v>
      </c>
      <c r="K18" s="174">
        <f t="shared" si="2"/>
        <v>48.473672055427244</v>
      </c>
    </row>
    <row r="19" spans="1:11" x14ac:dyDescent="0.25">
      <c r="A19" s="74">
        <v>3111</v>
      </c>
      <c r="B19" s="175" t="s">
        <v>138</v>
      </c>
      <c r="C19" s="228">
        <v>51960</v>
      </c>
      <c r="D19" s="176">
        <v>0</v>
      </c>
      <c r="E19" s="228">
        <v>50260</v>
      </c>
      <c r="F19" s="177">
        <v>24717.03</v>
      </c>
      <c r="G19" s="228">
        <v>1700</v>
      </c>
      <c r="H19" s="177">
        <v>469.89</v>
      </c>
      <c r="I19" s="176">
        <v>0</v>
      </c>
      <c r="J19" s="177">
        <v>0</v>
      </c>
      <c r="K19" s="177">
        <f t="shared" si="2"/>
        <v>48.473672055427244</v>
      </c>
    </row>
    <row r="20" spans="1:11" x14ac:dyDescent="0.25">
      <c r="A20" s="171">
        <v>312</v>
      </c>
      <c r="B20" s="172" t="s">
        <v>77</v>
      </c>
      <c r="C20" s="227">
        <f t="shared" ref="C20:J20" si="6">C21</f>
        <v>1340</v>
      </c>
      <c r="D20" s="173">
        <f t="shared" si="6"/>
        <v>0</v>
      </c>
      <c r="E20" s="227">
        <f t="shared" si="6"/>
        <v>1340</v>
      </c>
      <c r="F20" s="174">
        <f t="shared" si="6"/>
        <v>1346.64</v>
      </c>
      <c r="G20" s="227">
        <f t="shared" si="6"/>
        <v>0</v>
      </c>
      <c r="H20" s="174">
        <f t="shared" si="6"/>
        <v>0</v>
      </c>
      <c r="I20" s="173">
        <f t="shared" si="6"/>
        <v>0</v>
      </c>
      <c r="J20" s="174">
        <f t="shared" si="6"/>
        <v>0</v>
      </c>
      <c r="K20" s="174">
        <f t="shared" si="2"/>
        <v>100.4955223880597</v>
      </c>
    </row>
    <row r="21" spans="1:11" x14ac:dyDescent="0.25">
      <c r="A21" s="178">
        <v>3121</v>
      </c>
      <c r="B21" s="213" t="s">
        <v>77</v>
      </c>
      <c r="C21" s="229">
        <v>1340</v>
      </c>
      <c r="D21" s="180">
        <v>0</v>
      </c>
      <c r="E21" s="229">
        <v>1340</v>
      </c>
      <c r="F21" s="181">
        <v>1346.64</v>
      </c>
      <c r="G21" s="229"/>
      <c r="H21" s="181"/>
      <c r="I21" s="180"/>
      <c r="J21" s="181"/>
      <c r="K21" s="181">
        <f t="shared" si="2"/>
        <v>100.4955223880597</v>
      </c>
    </row>
    <row r="22" spans="1:11" x14ac:dyDescent="0.25">
      <c r="A22" s="171">
        <v>313</v>
      </c>
      <c r="B22" s="172" t="s">
        <v>117</v>
      </c>
      <c r="C22" s="227">
        <f t="shared" ref="C22:J22" si="7">C23</f>
        <v>6435</v>
      </c>
      <c r="D22" s="173">
        <f t="shared" si="7"/>
        <v>0</v>
      </c>
      <c r="E22" s="227">
        <f t="shared" si="7"/>
        <v>6135</v>
      </c>
      <c r="F22" s="174">
        <f t="shared" si="7"/>
        <v>3076.63</v>
      </c>
      <c r="G22" s="227">
        <f t="shared" si="7"/>
        <v>300</v>
      </c>
      <c r="H22" s="174">
        <f t="shared" si="7"/>
        <v>0</v>
      </c>
      <c r="I22" s="173">
        <f t="shared" si="7"/>
        <v>0</v>
      </c>
      <c r="J22" s="174">
        <f t="shared" si="7"/>
        <v>0</v>
      </c>
      <c r="K22" s="174">
        <f t="shared" si="2"/>
        <v>47.810878010878014</v>
      </c>
    </row>
    <row r="23" spans="1:11" ht="17.25" customHeight="1" x14ac:dyDescent="0.25">
      <c r="A23" s="178">
        <v>3132</v>
      </c>
      <c r="B23" s="179" t="s">
        <v>118</v>
      </c>
      <c r="C23" s="229">
        <v>6435</v>
      </c>
      <c r="D23" s="180">
        <v>0</v>
      </c>
      <c r="E23" s="229">
        <v>6135</v>
      </c>
      <c r="F23" s="181">
        <v>3076.63</v>
      </c>
      <c r="G23" s="229">
        <v>300</v>
      </c>
      <c r="H23" s="181"/>
      <c r="I23" s="180">
        <v>0</v>
      </c>
      <c r="J23" s="181">
        <v>0</v>
      </c>
      <c r="K23" s="181">
        <f t="shared" si="2"/>
        <v>47.810878010878014</v>
      </c>
    </row>
    <row r="24" spans="1:11" x14ac:dyDescent="0.25">
      <c r="A24" s="231">
        <v>32</v>
      </c>
      <c r="B24" s="232" t="s">
        <v>15</v>
      </c>
      <c r="C24" s="233">
        <f t="shared" ref="C24:J24" si="8">C25+C30+C34+C40</f>
        <v>10331</v>
      </c>
      <c r="D24" s="234">
        <f t="shared" si="8"/>
        <v>0</v>
      </c>
      <c r="E24" s="233">
        <f t="shared" si="8"/>
        <v>8326</v>
      </c>
      <c r="F24" s="235">
        <f t="shared" si="8"/>
        <v>3865.2699999999995</v>
      </c>
      <c r="G24" s="233">
        <f t="shared" si="8"/>
        <v>2005</v>
      </c>
      <c r="H24" s="235">
        <f t="shared" si="8"/>
        <v>146.12</v>
      </c>
      <c r="I24" s="234">
        <f t="shared" si="8"/>
        <v>0</v>
      </c>
      <c r="J24" s="235">
        <f t="shared" si="8"/>
        <v>0</v>
      </c>
      <c r="K24" s="235">
        <f t="shared" si="2"/>
        <v>38.828670990223593</v>
      </c>
    </row>
    <row r="25" spans="1:11" x14ac:dyDescent="0.25">
      <c r="A25" s="171">
        <v>321</v>
      </c>
      <c r="B25" s="172" t="s">
        <v>32</v>
      </c>
      <c r="C25" s="227">
        <f t="shared" ref="C25:J25" si="9">SUM(C26:C29)</f>
        <v>3900</v>
      </c>
      <c r="D25" s="173">
        <f t="shared" si="9"/>
        <v>0</v>
      </c>
      <c r="E25" s="227">
        <f t="shared" si="9"/>
        <v>2954</v>
      </c>
      <c r="F25" s="174">
        <f t="shared" si="9"/>
        <v>2023.68</v>
      </c>
      <c r="G25" s="227">
        <f t="shared" si="9"/>
        <v>946</v>
      </c>
      <c r="H25" s="174">
        <f t="shared" si="9"/>
        <v>0</v>
      </c>
      <c r="I25" s="173">
        <f t="shared" si="9"/>
        <v>0</v>
      </c>
      <c r="J25" s="174">
        <f t="shared" si="9"/>
        <v>0</v>
      </c>
      <c r="K25" s="174">
        <f t="shared" si="2"/>
        <v>51.889230769230778</v>
      </c>
    </row>
    <row r="26" spans="1:11" x14ac:dyDescent="0.25">
      <c r="A26" s="178">
        <v>3211</v>
      </c>
      <c r="B26" s="178" t="s">
        <v>139</v>
      </c>
      <c r="C26" s="229">
        <v>380</v>
      </c>
      <c r="D26" s="180">
        <v>0</v>
      </c>
      <c r="E26" s="229">
        <v>380</v>
      </c>
      <c r="F26" s="181">
        <v>320.27</v>
      </c>
      <c r="G26" s="229"/>
      <c r="H26" s="181" t="s">
        <v>143</v>
      </c>
      <c r="I26" s="180"/>
      <c r="J26" s="181"/>
      <c r="K26" s="182">
        <f t="shared" si="2"/>
        <v>84.281578947368416</v>
      </c>
    </row>
    <row r="27" spans="1:11" ht="26.25" x14ac:dyDescent="0.25">
      <c r="A27" s="178">
        <v>3212</v>
      </c>
      <c r="B27" s="179" t="s">
        <v>140</v>
      </c>
      <c r="C27" s="229">
        <v>3020</v>
      </c>
      <c r="D27" s="180">
        <v>0</v>
      </c>
      <c r="E27" s="229">
        <v>2574</v>
      </c>
      <c r="F27" s="181">
        <v>1703.41</v>
      </c>
      <c r="G27" s="229">
        <v>446</v>
      </c>
      <c r="H27" s="181">
        <v>0</v>
      </c>
      <c r="I27" s="180"/>
      <c r="J27" s="181"/>
      <c r="K27" s="181">
        <f t="shared" si="2"/>
        <v>56.404304635761591</v>
      </c>
    </row>
    <row r="28" spans="1:11" x14ac:dyDescent="0.25">
      <c r="A28" s="178">
        <v>3213</v>
      </c>
      <c r="B28" s="179" t="s">
        <v>141</v>
      </c>
      <c r="C28" s="229">
        <v>100</v>
      </c>
      <c r="D28" s="180">
        <v>0</v>
      </c>
      <c r="E28" s="229">
        <v>0</v>
      </c>
      <c r="F28" s="181">
        <v>0</v>
      </c>
      <c r="G28" s="229">
        <v>100</v>
      </c>
      <c r="H28" s="181"/>
      <c r="I28" s="180"/>
      <c r="J28" s="181"/>
      <c r="K28" s="181">
        <f t="shared" si="2"/>
        <v>0</v>
      </c>
    </row>
    <row r="29" spans="1:11" x14ac:dyDescent="0.25">
      <c r="A29" s="178">
        <v>3214</v>
      </c>
      <c r="B29" s="179" t="s">
        <v>142</v>
      </c>
      <c r="C29" s="229">
        <v>400</v>
      </c>
      <c r="D29" s="180">
        <v>0</v>
      </c>
      <c r="E29" s="229">
        <v>0</v>
      </c>
      <c r="F29" s="181">
        <v>0</v>
      </c>
      <c r="G29" s="229">
        <v>400</v>
      </c>
      <c r="H29" s="181"/>
      <c r="I29" s="180"/>
      <c r="J29" s="181"/>
      <c r="K29" s="181">
        <f t="shared" si="2"/>
        <v>0</v>
      </c>
    </row>
    <row r="30" spans="1:11" x14ac:dyDescent="0.25">
      <c r="A30" s="171">
        <v>322</v>
      </c>
      <c r="B30" s="172" t="s">
        <v>80</v>
      </c>
      <c r="C30" s="227">
        <f t="shared" ref="C30:J30" si="10">C31+C32+C33</f>
        <v>1760</v>
      </c>
      <c r="D30" s="173">
        <f t="shared" si="10"/>
        <v>0</v>
      </c>
      <c r="E30" s="227">
        <f t="shared" si="10"/>
        <v>1660</v>
      </c>
      <c r="F30" s="174">
        <f t="shared" si="10"/>
        <v>602.05999999999995</v>
      </c>
      <c r="G30" s="227">
        <f t="shared" si="10"/>
        <v>100</v>
      </c>
      <c r="H30" s="174">
        <f t="shared" si="10"/>
        <v>0</v>
      </c>
      <c r="I30" s="173">
        <f t="shared" si="10"/>
        <v>0</v>
      </c>
      <c r="J30" s="174">
        <f t="shared" si="10"/>
        <v>0</v>
      </c>
      <c r="K30" s="174">
        <f t="shared" si="2"/>
        <v>34.207954545454541</v>
      </c>
    </row>
    <row r="31" spans="1:11" x14ac:dyDescent="0.25">
      <c r="A31" s="178">
        <v>3221</v>
      </c>
      <c r="B31" s="179" t="s">
        <v>144</v>
      </c>
      <c r="C31" s="229">
        <v>100</v>
      </c>
      <c r="D31" s="180">
        <v>0</v>
      </c>
      <c r="E31" s="229">
        <v>0</v>
      </c>
      <c r="F31" s="181">
        <v>0</v>
      </c>
      <c r="G31" s="229">
        <v>100</v>
      </c>
      <c r="H31" s="181">
        <v>0</v>
      </c>
      <c r="I31" s="180"/>
      <c r="J31" s="181"/>
      <c r="K31" s="181">
        <f t="shared" si="2"/>
        <v>0</v>
      </c>
    </row>
    <row r="32" spans="1:11" x14ac:dyDescent="0.25">
      <c r="A32" s="178">
        <v>3223</v>
      </c>
      <c r="B32" s="179" t="s">
        <v>145</v>
      </c>
      <c r="C32" s="229">
        <v>1660</v>
      </c>
      <c r="D32" s="180">
        <v>0</v>
      </c>
      <c r="E32" s="229">
        <v>1660</v>
      </c>
      <c r="F32" s="181">
        <v>585.17999999999995</v>
      </c>
      <c r="G32" s="229"/>
      <c r="H32" s="181"/>
      <c r="I32" s="180"/>
      <c r="J32" s="181"/>
      <c r="K32" s="181">
        <f t="shared" si="2"/>
        <v>35.251807228915659</v>
      </c>
    </row>
    <row r="33" spans="1:11" x14ac:dyDescent="0.25">
      <c r="A33" s="178">
        <v>3225</v>
      </c>
      <c r="B33" s="179" t="s">
        <v>180</v>
      </c>
      <c r="C33" s="229"/>
      <c r="D33" s="180"/>
      <c r="E33" s="229"/>
      <c r="F33" s="181">
        <v>16.88</v>
      </c>
      <c r="G33" s="229"/>
      <c r="H33" s="181"/>
      <c r="I33" s="180"/>
      <c r="J33" s="181"/>
      <c r="K33" s="181"/>
    </row>
    <row r="34" spans="1:11" x14ac:dyDescent="0.25">
      <c r="A34" s="171">
        <v>323</v>
      </c>
      <c r="B34" s="172" t="s">
        <v>81</v>
      </c>
      <c r="C34" s="227">
        <f t="shared" ref="C34:J34" si="11">SUM(C35:C39)</f>
        <v>3719</v>
      </c>
      <c r="D34" s="173">
        <f t="shared" si="11"/>
        <v>0</v>
      </c>
      <c r="E34" s="227">
        <f t="shared" si="11"/>
        <v>2960</v>
      </c>
      <c r="F34" s="174">
        <f t="shared" si="11"/>
        <v>1238.03</v>
      </c>
      <c r="G34" s="227">
        <f t="shared" si="11"/>
        <v>759</v>
      </c>
      <c r="H34" s="174">
        <f t="shared" si="11"/>
        <v>146.12</v>
      </c>
      <c r="I34" s="173">
        <f t="shared" si="11"/>
        <v>0</v>
      </c>
      <c r="J34" s="174">
        <f t="shared" si="11"/>
        <v>0</v>
      </c>
      <c r="K34" s="174">
        <f t="shared" ref="K34:K51" si="12">SUM(J34,H34,F34)/C34*100</f>
        <v>37.218338262973923</v>
      </c>
    </row>
    <row r="35" spans="1:11" x14ac:dyDescent="0.25">
      <c r="A35" s="178">
        <v>3231</v>
      </c>
      <c r="B35" s="179" t="s">
        <v>146</v>
      </c>
      <c r="C35" s="229">
        <v>819</v>
      </c>
      <c r="D35" s="180">
        <v>0</v>
      </c>
      <c r="E35" s="229">
        <v>560</v>
      </c>
      <c r="F35" s="181">
        <v>360.4</v>
      </c>
      <c r="G35" s="229">
        <v>259</v>
      </c>
      <c r="H35" s="181">
        <v>146.12</v>
      </c>
      <c r="I35" s="180"/>
      <c r="J35" s="181"/>
      <c r="K35" s="181">
        <f t="shared" si="12"/>
        <v>61.84615384615384</v>
      </c>
    </row>
    <row r="36" spans="1:11" x14ac:dyDescent="0.25">
      <c r="A36" s="178">
        <v>3232</v>
      </c>
      <c r="B36" s="179" t="s">
        <v>147</v>
      </c>
      <c r="C36" s="229">
        <v>400</v>
      </c>
      <c r="D36" s="180">
        <v>0</v>
      </c>
      <c r="E36" s="229">
        <v>400</v>
      </c>
      <c r="F36" s="181">
        <v>139.49</v>
      </c>
      <c r="G36" s="229"/>
      <c r="H36" s="181"/>
      <c r="I36" s="180"/>
      <c r="J36" s="181"/>
      <c r="K36" s="181">
        <f t="shared" si="12"/>
        <v>34.872500000000002</v>
      </c>
    </row>
    <row r="37" spans="1:11" x14ac:dyDescent="0.25">
      <c r="A37" s="178">
        <v>3237</v>
      </c>
      <c r="B37" s="179" t="s">
        <v>149</v>
      </c>
      <c r="C37" s="229">
        <v>1300</v>
      </c>
      <c r="D37" s="180">
        <v>0</v>
      </c>
      <c r="E37" s="229">
        <v>1300</v>
      </c>
      <c r="F37" s="181">
        <v>738.14</v>
      </c>
      <c r="G37" s="229"/>
      <c r="H37" s="181"/>
      <c r="I37" s="180"/>
      <c r="J37" s="181"/>
      <c r="K37" s="181">
        <f t="shared" si="12"/>
        <v>56.779999999999994</v>
      </c>
    </row>
    <row r="38" spans="1:11" x14ac:dyDescent="0.25">
      <c r="A38" s="178">
        <v>3238</v>
      </c>
      <c r="B38" s="179" t="s">
        <v>170</v>
      </c>
      <c r="C38" s="229">
        <v>1000</v>
      </c>
      <c r="D38" s="180">
        <v>0</v>
      </c>
      <c r="E38" s="229">
        <v>500</v>
      </c>
      <c r="F38" s="181">
        <v>0</v>
      </c>
      <c r="G38" s="229">
        <v>500</v>
      </c>
      <c r="H38" s="181"/>
      <c r="I38" s="180"/>
      <c r="J38" s="181"/>
      <c r="K38" s="181">
        <f t="shared" si="12"/>
        <v>0</v>
      </c>
    </row>
    <row r="39" spans="1:11" x14ac:dyDescent="0.25">
      <c r="A39" s="178">
        <v>3239</v>
      </c>
      <c r="B39" s="179" t="s">
        <v>150</v>
      </c>
      <c r="C39" s="229">
        <v>200</v>
      </c>
      <c r="D39" s="180">
        <v>0</v>
      </c>
      <c r="E39" s="229">
        <v>200</v>
      </c>
      <c r="F39" s="181">
        <v>0</v>
      </c>
      <c r="G39" s="229"/>
      <c r="H39" s="181"/>
      <c r="I39" s="180"/>
      <c r="J39" s="181"/>
      <c r="K39" s="181">
        <f t="shared" si="12"/>
        <v>0</v>
      </c>
    </row>
    <row r="40" spans="1:11" x14ac:dyDescent="0.25">
      <c r="A40" s="171">
        <v>329</v>
      </c>
      <c r="B40" s="172" t="s">
        <v>82</v>
      </c>
      <c r="C40" s="227">
        <f t="shared" ref="C40:J40" si="13">SUM(C41:C44)</f>
        <v>952</v>
      </c>
      <c r="D40" s="173">
        <f t="shared" si="13"/>
        <v>0</v>
      </c>
      <c r="E40" s="227">
        <f t="shared" si="13"/>
        <v>752</v>
      </c>
      <c r="F40" s="174">
        <f t="shared" si="13"/>
        <v>1.5</v>
      </c>
      <c r="G40" s="227">
        <f t="shared" si="13"/>
        <v>200</v>
      </c>
      <c r="H40" s="174">
        <f t="shared" si="13"/>
        <v>0</v>
      </c>
      <c r="I40" s="173">
        <f t="shared" si="13"/>
        <v>0</v>
      </c>
      <c r="J40" s="174">
        <f t="shared" si="13"/>
        <v>0</v>
      </c>
      <c r="K40" s="174">
        <f t="shared" si="12"/>
        <v>0.15756302521008403</v>
      </c>
    </row>
    <row r="41" spans="1:11" ht="18" customHeight="1" x14ac:dyDescent="0.25">
      <c r="A41" s="178">
        <v>3291</v>
      </c>
      <c r="B41" s="179" t="s">
        <v>151</v>
      </c>
      <c r="C41" s="229">
        <v>200</v>
      </c>
      <c r="D41" s="180">
        <v>0</v>
      </c>
      <c r="E41" s="229">
        <v>0</v>
      </c>
      <c r="F41" s="181">
        <v>0</v>
      </c>
      <c r="G41" s="229">
        <v>200</v>
      </c>
      <c r="H41" s="181"/>
      <c r="I41" s="180"/>
      <c r="J41" s="181"/>
      <c r="K41" s="181">
        <f t="shared" si="12"/>
        <v>0</v>
      </c>
    </row>
    <row r="42" spans="1:11" x14ac:dyDescent="0.25">
      <c r="A42" s="178">
        <v>3292</v>
      </c>
      <c r="B42" s="179" t="s">
        <v>152</v>
      </c>
      <c r="C42" s="229">
        <v>670</v>
      </c>
      <c r="D42" s="180">
        <v>0</v>
      </c>
      <c r="E42" s="229">
        <v>670</v>
      </c>
      <c r="F42" s="181">
        <v>0</v>
      </c>
      <c r="G42" s="229"/>
      <c r="H42" s="181"/>
      <c r="I42" s="180"/>
      <c r="J42" s="181"/>
      <c r="K42" s="181">
        <f t="shared" si="12"/>
        <v>0</v>
      </c>
    </row>
    <row r="43" spans="1:11" x14ac:dyDescent="0.25">
      <c r="A43" s="178">
        <v>3294</v>
      </c>
      <c r="B43" s="179" t="s">
        <v>179</v>
      </c>
      <c r="C43" s="229">
        <v>2</v>
      </c>
      <c r="D43" s="180"/>
      <c r="E43" s="229">
        <v>2</v>
      </c>
      <c r="F43" s="181">
        <v>1.5</v>
      </c>
      <c r="G43" s="229"/>
      <c r="H43" s="181"/>
      <c r="I43" s="180"/>
      <c r="J43" s="181"/>
      <c r="K43" s="181">
        <f t="shared" si="12"/>
        <v>75</v>
      </c>
    </row>
    <row r="44" spans="1:11" x14ac:dyDescent="0.25">
      <c r="A44" s="178">
        <v>3295</v>
      </c>
      <c r="B44" s="179" t="s">
        <v>153</v>
      </c>
      <c r="C44" s="229">
        <v>80</v>
      </c>
      <c r="D44" s="180">
        <v>0</v>
      </c>
      <c r="E44" s="229">
        <v>80</v>
      </c>
      <c r="F44" s="181">
        <v>0</v>
      </c>
      <c r="G44" s="229"/>
      <c r="H44" s="181"/>
      <c r="I44" s="180"/>
      <c r="J44" s="181"/>
      <c r="K44" s="181">
        <f t="shared" si="12"/>
        <v>0</v>
      </c>
    </row>
    <row r="45" spans="1:11" x14ac:dyDescent="0.25">
      <c r="A45" s="231">
        <v>34</v>
      </c>
      <c r="B45" s="232" t="s">
        <v>83</v>
      </c>
      <c r="C45" s="233">
        <f t="shared" ref="C45:J45" si="14">C46</f>
        <v>303</v>
      </c>
      <c r="D45" s="234">
        <f t="shared" si="14"/>
        <v>0</v>
      </c>
      <c r="E45" s="233">
        <f t="shared" si="14"/>
        <v>303</v>
      </c>
      <c r="F45" s="235">
        <f t="shared" si="14"/>
        <v>176.43</v>
      </c>
      <c r="G45" s="233">
        <f t="shared" si="14"/>
        <v>0</v>
      </c>
      <c r="H45" s="235">
        <f t="shared" si="14"/>
        <v>0</v>
      </c>
      <c r="I45" s="234">
        <f t="shared" si="14"/>
        <v>0</v>
      </c>
      <c r="J45" s="235">
        <f t="shared" si="14"/>
        <v>0</v>
      </c>
      <c r="K45" s="235">
        <f t="shared" si="12"/>
        <v>58.227722772277232</v>
      </c>
    </row>
    <row r="46" spans="1:11" x14ac:dyDescent="0.25">
      <c r="A46" s="236">
        <v>343</v>
      </c>
      <c r="B46" s="172" t="s">
        <v>84</v>
      </c>
      <c r="C46" s="227">
        <f t="shared" ref="C46:J46" si="15">C47</f>
        <v>303</v>
      </c>
      <c r="D46" s="173">
        <f t="shared" si="15"/>
        <v>0</v>
      </c>
      <c r="E46" s="227">
        <f t="shared" si="15"/>
        <v>303</v>
      </c>
      <c r="F46" s="174">
        <f t="shared" si="15"/>
        <v>176.43</v>
      </c>
      <c r="G46" s="227">
        <f t="shared" si="15"/>
        <v>0</v>
      </c>
      <c r="H46" s="174">
        <f t="shared" si="15"/>
        <v>0</v>
      </c>
      <c r="I46" s="173">
        <f t="shared" si="15"/>
        <v>0</v>
      </c>
      <c r="J46" s="174">
        <f t="shared" si="15"/>
        <v>0</v>
      </c>
      <c r="K46" s="174">
        <f t="shared" si="12"/>
        <v>58.227722772277232</v>
      </c>
    </row>
    <row r="47" spans="1:11" x14ac:dyDescent="0.25">
      <c r="A47" s="178">
        <v>3431</v>
      </c>
      <c r="B47" s="179" t="s">
        <v>154</v>
      </c>
      <c r="C47" s="229">
        <v>303</v>
      </c>
      <c r="D47" s="180">
        <v>0</v>
      </c>
      <c r="E47" s="229">
        <v>303</v>
      </c>
      <c r="F47" s="181">
        <v>176.43</v>
      </c>
      <c r="G47" s="229">
        <v>0</v>
      </c>
      <c r="H47" s="181">
        <v>0</v>
      </c>
      <c r="I47" s="180">
        <v>0</v>
      </c>
      <c r="J47" s="181">
        <v>0</v>
      </c>
      <c r="K47" s="181">
        <f t="shared" si="12"/>
        <v>58.227722772277232</v>
      </c>
    </row>
    <row r="48" spans="1:11" s="46" customFormat="1" ht="24.75" customHeight="1" x14ac:dyDescent="0.25">
      <c r="A48" s="190">
        <v>4</v>
      </c>
      <c r="B48" s="191" t="s">
        <v>6</v>
      </c>
      <c r="C48" s="193">
        <f t="shared" ref="C48:J49" si="16">C49</f>
        <v>1624.9</v>
      </c>
      <c r="D48" s="192">
        <f t="shared" si="16"/>
        <v>0</v>
      </c>
      <c r="E48" s="193">
        <f t="shared" si="16"/>
        <v>0</v>
      </c>
      <c r="F48" s="193">
        <f t="shared" si="16"/>
        <v>0</v>
      </c>
      <c r="G48" s="193">
        <f t="shared" si="16"/>
        <v>1624.9</v>
      </c>
      <c r="H48" s="193">
        <f t="shared" si="16"/>
        <v>0</v>
      </c>
      <c r="I48" s="192">
        <f t="shared" si="16"/>
        <v>0</v>
      </c>
      <c r="J48" s="193">
        <f t="shared" si="16"/>
        <v>0</v>
      </c>
      <c r="K48" s="193">
        <f t="shared" si="12"/>
        <v>0</v>
      </c>
    </row>
    <row r="49" spans="1:11" ht="15.75" customHeight="1" x14ac:dyDescent="0.25">
      <c r="A49" s="231">
        <v>42</v>
      </c>
      <c r="B49" s="232" t="s">
        <v>119</v>
      </c>
      <c r="C49" s="233">
        <f t="shared" si="16"/>
        <v>1624.9</v>
      </c>
      <c r="D49" s="234">
        <f t="shared" si="16"/>
        <v>0</v>
      </c>
      <c r="E49" s="233">
        <f t="shared" si="16"/>
        <v>0</v>
      </c>
      <c r="F49" s="235">
        <f t="shared" si="16"/>
        <v>0</v>
      </c>
      <c r="G49" s="233">
        <f t="shared" si="16"/>
        <v>1624.9</v>
      </c>
      <c r="H49" s="235">
        <f t="shared" si="16"/>
        <v>0</v>
      </c>
      <c r="I49" s="234">
        <f t="shared" si="16"/>
        <v>0</v>
      </c>
      <c r="J49" s="235">
        <f t="shared" si="16"/>
        <v>0</v>
      </c>
      <c r="K49" s="235">
        <f t="shared" si="12"/>
        <v>0</v>
      </c>
    </row>
    <row r="50" spans="1:11" x14ac:dyDescent="0.25">
      <c r="A50" s="236">
        <v>422</v>
      </c>
      <c r="B50" s="237" t="s">
        <v>86</v>
      </c>
      <c r="C50" s="238">
        <f t="shared" ref="C50:J50" si="17">C51</f>
        <v>1624.9</v>
      </c>
      <c r="D50" s="239">
        <f t="shared" si="17"/>
        <v>0</v>
      </c>
      <c r="E50" s="238">
        <f t="shared" si="17"/>
        <v>0</v>
      </c>
      <c r="F50" s="240">
        <f t="shared" si="17"/>
        <v>0</v>
      </c>
      <c r="G50" s="238">
        <f t="shared" si="17"/>
        <v>1624.9</v>
      </c>
      <c r="H50" s="240">
        <f t="shared" si="17"/>
        <v>0</v>
      </c>
      <c r="I50" s="239">
        <f t="shared" si="17"/>
        <v>0</v>
      </c>
      <c r="J50" s="240">
        <f t="shared" si="17"/>
        <v>0</v>
      </c>
      <c r="K50" s="240">
        <f t="shared" si="12"/>
        <v>0</v>
      </c>
    </row>
    <row r="51" spans="1:11" x14ac:dyDescent="0.25">
      <c r="A51" s="178">
        <v>4221</v>
      </c>
      <c r="B51" s="179" t="s">
        <v>155</v>
      </c>
      <c r="C51" s="229">
        <v>1624.9</v>
      </c>
      <c r="D51" s="180">
        <v>0</v>
      </c>
      <c r="E51" s="229"/>
      <c r="F51" s="181"/>
      <c r="G51" s="229">
        <v>1624.9</v>
      </c>
      <c r="H51" s="181">
        <v>0</v>
      </c>
      <c r="I51" s="180"/>
      <c r="J51" s="181"/>
      <c r="K51" s="181">
        <f t="shared" si="12"/>
        <v>0</v>
      </c>
    </row>
  </sheetData>
  <mergeCells count="3">
    <mergeCell ref="A7:K7"/>
    <mergeCell ref="B5:J5"/>
    <mergeCell ref="C6:E6"/>
  </mergeCells>
  <pageMargins left="0.7" right="0.7" top="0.75" bottom="0.75" header="0.3" footer="0.3"/>
  <pageSetup paperSize="9" scale="73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29"/>
  <sheetViews>
    <sheetView workbookViewId="0">
      <selection activeCell="B27" sqref="B27"/>
    </sheetView>
  </sheetViews>
  <sheetFormatPr defaultRowHeight="15" x14ac:dyDescent="0.25"/>
  <sheetData>
    <row r="2" spans="2:8" s="185" customFormat="1" ht="15.75" x14ac:dyDescent="0.25">
      <c r="B2" s="185" t="s">
        <v>88</v>
      </c>
    </row>
    <row r="3" spans="2:8" s="185" customFormat="1" ht="15.75" x14ac:dyDescent="0.25">
      <c r="B3" s="185" t="s">
        <v>93</v>
      </c>
    </row>
    <row r="6" spans="2:8" s="184" customFormat="1" ht="15.75" x14ac:dyDescent="0.25">
      <c r="B6" s="185" t="s">
        <v>129</v>
      </c>
    </row>
    <row r="10" spans="2:8" x14ac:dyDescent="0.25">
      <c r="B10" s="183" t="s">
        <v>123</v>
      </c>
      <c r="C10" s="183"/>
      <c r="D10" s="183"/>
      <c r="E10" s="183"/>
      <c r="F10" s="183"/>
      <c r="G10" s="183"/>
      <c r="H10" s="183"/>
    </row>
    <row r="11" spans="2:8" x14ac:dyDescent="0.25">
      <c r="C11" t="s">
        <v>187</v>
      </c>
    </row>
    <row r="12" spans="2:8" x14ac:dyDescent="0.25">
      <c r="C12" t="s">
        <v>121</v>
      </c>
    </row>
    <row r="14" spans="2:8" x14ac:dyDescent="0.25">
      <c r="B14" s="183" t="s">
        <v>124</v>
      </c>
    </row>
    <row r="15" spans="2:8" x14ac:dyDescent="0.25">
      <c r="C15" t="s">
        <v>188</v>
      </c>
    </row>
    <row r="16" spans="2:8" x14ac:dyDescent="0.25">
      <c r="C16" t="s">
        <v>122</v>
      </c>
    </row>
    <row r="18" spans="2:11" x14ac:dyDescent="0.25">
      <c r="B18" s="183" t="s">
        <v>125</v>
      </c>
      <c r="C18" s="183"/>
      <c r="D18" s="183"/>
      <c r="E18" s="183"/>
      <c r="F18" s="183"/>
      <c r="G18" s="183"/>
      <c r="H18" s="183"/>
    </row>
    <row r="19" spans="2:11" x14ac:dyDescent="0.25">
      <c r="C19" t="s">
        <v>189</v>
      </c>
    </row>
    <row r="20" spans="2:11" x14ac:dyDescent="0.25">
      <c r="C20" t="s">
        <v>126</v>
      </c>
    </row>
    <row r="22" spans="2:11" x14ac:dyDescent="0.25">
      <c r="B22" t="s">
        <v>128</v>
      </c>
    </row>
    <row r="23" spans="2:11" x14ac:dyDescent="0.25">
      <c r="C23" t="s">
        <v>190</v>
      </c>
    </row>
    <row r="24" spans="2:11" x14ac:dyDescent="0.25">
      <c r="C24" t="s">
        <v>127</v>
      </c>
    </row>
    <row r="27" spans="2:11" x14ac:dyDescent="0.25">
      <c r="B27" t="s">
        <v>230</v>
      </c>
      <c r="I27" t="s">
        <v>130</v>
      </c>
    </row>
    <row r="29" spans="2:11" x14ac:dyDescent="0.25">
      <c r="K29" t="s">
        <v>131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64"/>
  <sheetViews>
    <sheetView topLeftCell="A16" zoomScale="130" zoomScaleNormal="130" workbookViewId="0">
      <selection activeCell="B47" sqref="B47"/>
    </sheetView>
  </sheetViews>
  <sheetFormatPr defaultRowHeight="15" x14ac:dyDescent="0.25"/>
  <sheetData>
    <row r="2" spans="2:15" x14ac:dyDescent="0.25">
      <c r="B2" t="s">
        <v>88</v>
      </c>
    </row>
    <row r="3" spans="2:15" x14ac:dyDescent="0.25">
      <c r="B3" t="s">
        <v>93</v>
      </c>
    </row>
    <row r="6" spans="2:15" x14ac:dyDescent="0.25">
      <c r="C6" t="s">
        <v>207</v>
      </c>
    </row>
    <row r="7" spans="2:15" x14ac:dyDescent="0.25">
      <c r="O7" s="215"/>
    </row>
    <row r="8" spans="2:15" x14ac:dyDescent="0.25">
      <c r="O8" s="215"/>
    </row>
    <row r="9" spans="2:15" x14ac:dyDescent="0.25">
      <c r="B9" t="s">
        <v>192</v>
      </c>
      <c r="O9" s="215"/>
    </row>
    <row r="10" spans="2:15" x14ac:dyDescent="0.25">
      <c r="B10" t="s">
        <v>163</v>
      </c>
      <c r="O10" s="215"/>
    </row>
    <row r="11" spans="2:15" x14ac:dyDescent="0.25">
      <c r="O11" s="215"/>
    </row>
    <row r="12" spans="2:15" x14ac:dyDescent="0.25">
      <c r="B12" t="s">
        <v>164</v>
      </c>
      <c r="O12" s="215"/>
    </row>
    <row r="13" spans="2:15" x14ac:dyDescent="0.25">
      <c r="B13" t="s">
        <v>208</v>
      </c>
      <c r="O13" s="215"/>
    </row>
    <row r="14" spans="2:15" x14ac:dyDescent="0.25">
      <c r="M14" t="s">
        <v>193</v>
      </c>
      <c r="O14" s="215"/>
    </row>
    <row r="15" spans="2:15" x14ac:dyDescent="0.25">
      <c r="B15" t="s">
        <v>194</v>
      </c>
    </row>
    <row r="16" spans="2:15" x14ac:dyDescent="0.25">
      <c r="B16" t="s">
        <v>165</v>
      </c>
      <c r="O16" s="215"/>
    </row>
    <row r="17" spans="2:15" x14ac:dyDescent="0.25">
      <c r="O17" s="215"/>
    </row>
    <row r="18" spans="2:15" x14ac:dyDescent="0.25">
      <c r="O18" s="215"/>
    </row>
    <row r="19" spans="2:15" x14ac:dyDescent="0.25">
      <c r="B19" s="243" t="s">
        <v>195</v>
      </c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4"/>
    </row>
    <row r="20" spans="2:15" x14ac:dyDescent="0.25">
      <c r="B20" s="243" t="s">
        <v>196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4"/>
    </row>
    <row r="21" spans="2:15" x14ac:dyDescent="0.25">
      <c r="B21" s="243" t="s">
        <v>197</v>
      </c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4"/>
    </row>
    <row r="22" spans="2:15" x14ac:dyDescent="0.25">
      <c r="B22" s="243" t="s">
        <v>209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4"/>
    </row>
    <row r="23" spans="2:15" x14ac:dyDescent="0.25">
      <c r="B23" s="243" t="s">
        <v>198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4"/>
    </row>
    <row r="24" spans="2:15" x14ac:dyDescent="0.25">
      <c r="B24" s="243" t="s">
        <v>210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4"/>
    </row>
    <row r="25" spans="2:15" x14ac:dyDescent="0.25">
      <c r="B25" s="243" t="s">
        <v>211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4"/>
    </row>
    <row r="26" spans="2:15" x14ac:dyDescent="0.25">
      <c r="B26" s="243" t="s">
        <v>212</v>
      </c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</row>
    <row r="27" spans="2:15" x14ac:dyDescent="0.25">
      <c r="B27" s="243" t="s">
        <v>213</v>
      </c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</row>
    <row r="28" spans="2:15" x14ac:dyDescent="0.25">
      <c r="B28" s="243" t="s">
        <v>214</v>
      </c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</row>
    <row r="29" spans="2:15" x14ac:dyDescent="0.25"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</row>
    <row r="30" spans="2:15" x14ac:dyDescent="0.25">
      <c r="B30" s="243" t="s">
        <v>215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</row>
    <row r="31" spans="2:15" x14ac:dyDescent="0.25">
      <c r="B31" s="243" t="s">
        <v>216</v>
      </c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</row>
    <row r="32" spans="2:15" x14ac:dyDescent="0.25"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</row>
    <row r="34" spans="2:2" x14ac:dyDescent="0.25">
      <c r="B34" t="s">
        <v>199</v>
      </c>
    </row>
    <row r="35" spans="2:2" x14ac:dyDescent="0.25">
      <c r="B35" t="s">
        <v>217</v>
      </c>
    </row>
    <row r="36" spans="2:2" x14ac:dyDescent="0.25">
      <c r="B36" t="s">
        <v>231</v>
      </c>
    </row>
    <row r="37" spans="2:2" x14ac:dyDescent="0.25">
      <c r="B37" t="s">
        <v>232</v>
      </c>
    </row>
    <row r="38" spans="2:2" x14ac:dyDescent="0.25">
      <c r="B38" t="s">
        <v>233</v>
      </c>
    </row>
    <row r="39" spans="2:2" x14ac:dyDescent="0.25">
      <c r="B39" t="s">
        <v>234</v>
      </c>
    </row>
    <row r="40" spans="2:2" x14ac:dyDescent="0.25">
      <c r="B40" t="s">
        <v>235</v>
      </c>
    </row>
    <row r="41" spans="2:2" x14ac:dyDescent="0.25">
      <c r="B41" t="s">
        <v>218</v>
      </c>
    </row>
    <row r="42" spans="2:2" x14ac:dyDescent="0.25">
      <c r="B42" t="s">
        <v>200</v>
      </c>
    </row>
    <row r="43" spans="2:2" x14ac:dyDescent="0.25">
      <c r="B43" t="s">
        <v>219</v>
      </c>
    </row>
    <row r="44" spans="2:2" x14ac:dyDescent="0.25">
      <c r="B44" t="s">
        <v>201</v>
      </c>
    </row>
    <row r="45" spans="2:2" x14ac:dyDescent="0.25">
      <c r="B45" t="s">
        <v>202</v>
      </c>
    </row>
    <row r="46" spans="2:2" x14ac:dyDescent="0.25">
      <c r="B46" t="s">
        <v>220</v>
      </c>
    </row>
    <row r="47" spans="2:2" x14ac:dyDescent="0.25">
      <c r="B47" t="s">
        <v>221</v>
      </c>
    </row>
    <row r="48" spans="2:2" x14ac:dyDescent="0.25">
      <c r="B48" t="s">
        <v>222</v>
      </c>
    </row>
    <row r="49" spans="2:8" x14ac:dyDescent="0.25">
      <c r="B49" t="s">
        <v>203</v>
      </c>
    </row>
    <row r="50" spans="2:8" x14ac:dyDescent="0.25">
      <c r="B50" t="s">
        <v>204</v>
      </c>
    </row>
    <row r="52" spans="2:8" x14ac:dyDescent="0.25">
      <c r="B52" t="s">
        <v>13</v>
      </c>
    </row>
    <row r="53" spans="2:8" x14ac:dyDescent="0.25">
      <c r="B53" t="s">
        <v>223</v>
      </c>
    </row>
    <row r="54" spans="2:8" x14ac:dyDescent="0.25">
      <c r="B54" t="s">
        <v>205</v>
      </c>
    </row>
    <row r="55" spans="2:8" x14ac:dyDescent="0.25">
      <c r="B55" t="s">
        <v>224</v>
      </c>
    </row>
    <row r="56" spans="2:8" x14ac:dyDescent="0.25">
      <c r="B56" t="s">
        <v>225</v>
      </c>
    </row>
    <row r="57" spans="2:8" x14ac:dyDescent="0.25">
      <c r="B57" t="s">
        <v>226</v>
      </c>
    </row>
    <row r="58" spans="2:8" x14ac:dyDescent="0.25">
      <c r="B58" t="s">
        <v>227</v>
      </c>
    </row>
    <row r="59" spans="2:8" x14ac:dyDescent="0.25">
      <c r="B59" t="s">
        <v>228</v>
      </c>
    </row>
    <row r="64" spans="2:8" x14ac:dyDescent="0.25">
      <c r="H64" t="s">
        <v>206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POSEBNI DIO</vt:lpstr>
      <vt:lpstr>POSEBNI IZVJEŠTAJI</vt:lpstr>
      <vt:lpstr>OBRAZLOŽENJA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Albert Varga</cp:lastModifiedBy>
  <cp:lastPrinted>2024-07-18T16:45:10Z</cp:lastPrinted>
  <dcterms:created xsi:type="dcterms:W3CDTF">2022-08-12T12:51:27Z</dcterms:created>
  <dcterms:modified xsi:type="dcterms:W3CDTF">2024-07-30T12:27:02Z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